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0" yWindow="580" windowWidth="15400" windowHeight="15560" activeTab="0"/>
  </bookViews>
  <sheets>
    <sheet name="24" sheetId="1" r:id="rId1"/>
    <sheet name="22-23" sheetId="2" r:id="rId2"/>
    <sheet name="21" sheetId="3" r:id="rId3"/>
    <sheet name="20" sheetId="4" r:id="rId4"/>
    <sheet name="19" sheetId="5" r:id="rId5"/>
    <sheet name="18" sheetId="6" r:id="rId6"/>
    <sheet name="17" sheetId="7" r:id="rId7"/>
    <sheet name="16" sheetId="8" r:id="rId8"/>
    <sheet name="15・14" sheetId="9" r:id="rId9"/>
    <sheet name="法対象(表５)" sheetId="10" r:id="rId10"/>
    <sheet name="法対象＋法対象外(表23)" sheetId="11" r:id="rId11"/>
  </sheets>
  <definedNames>
    <definedName name="_xlnm.Print_Area" localSheetId="4">'19'!$A$1:$L$64</definedName>
    <definedName name="_xlnm.Print_Area" localSheetId="3">'20'!$A$1:$N$64</definedName>
    <definedName name="_xlnm.Print_Area" localSheetId="2">'21'!$A$1:$N$64</definedName>
    <definedName name="_xlnm.Print_Area" localSheetId="1">'22-23'!$A$1:$N$64</definedName>
    <definedName name="_xlnm.Print_Area" localSheetId="9">'法対象(表５)'!$A$1:$O$211</definedName>
    <definedName name="_xlnm.Print_Area" localSheetId="10">'法対象＋法対象外(表23)'!$A$1:$O$214</definedName>
  </definedNames>
  <calcPr fullCalcOnLoad="1"/>
</workbook>
</file>

<file path=xl/sharedStrings.xml><?xml version="1.0" encoding="utf-8"?>
<sst xmlns="http://schemas.openxmlformats.org/spreadsheetml/2006/main" count="1827" uniqueCount="357">
  <si>
    <t>（政令市を含む）</t>
  </si>
  <si>
    <t>VOC</t>
  </si>
  <si>
    <t>重金属等</t>
  </si>
  <si>
    <t>北海道・東北</t>
  </si>
  <si>
    <t>関東</t>
  </si>
  <si>
    <t>北陸・中部</t>
  </si>
  <si>
    <t>近畿</t>
  </si>
  <si>
    <t>中国・四国</t>
  </si>
  <si>
    <t>九州・沖縄</t>
  </si>
  <si>
    <t>合　　計</t>
  </si>
  <si>
    <t>注）（　）内の数字は、法に基づき調査を行った事例の件数（内数）である。</t>
  </si>
  <si>
    <t>出典：環境省水・大気環境局土壌環境課「平成15年度土壌汚染対策法の施行状況及び土壌汚染調査・</t>
  </si>
  <si>
    <t>　　　対策事例等に関する調査結果の概要」</t>
  </si>
  <si>
    <t>5.34　都道府県別土壌汚染調査・対策事例数</t>
  </si>
  <si>
    <t>都道府県</t>
  </si>
  <si>
    <t>件　　数</t>
  </si>
  <si>
    <t>調査事例
(累積）</t>
  </si>
  <si>
    <t>超過事例（累積）</t>
  </si>
  <si>
    <t>重金属等</t>
  </si>
  <si>
    <t>VOC</t>
  </si>
  <si>
    <t>注）平成14年度に新たに報告又は修正報告されたものを含む。</t>
  </si>
  <si>
    <t>出典：環境省環境管理局水環境部土壌環境課「平成14年度土壌汚染調査・対策事例及び</t>
  </si>
  <si>
    <t>　　　対応状況に関する調査結果の概要」</t>
  </si>
  <si>
    <t>5.31　都道府県別土壌汚染調査・対策事例数</t>
  </si>
  <si>
    <t>VOC</t>
  </si>
  <si>
    <t>注）平成13年度に新たに報告又は修正報告されたものを含む。</t>
  </si>
  <si>
    <t>出典：環境省環境管理局水環境部土壌環境課「平成13年度土壌汚染調査・対策事例及び</t>
  </si>
  <si>
    <t>都道府県別土壌汚染調査・対策事例数</t>
  </si>
  <si>
    <t>注）12年度に新たに報告又は修正報告があったものを含む。</t>
  </si>
  <si>
    <t>出典：環境省環境管理局水環境部土壌環境課「平成12年度土壌汚染調査・対策事例及び</t>
  </si>
  <si>
    <t>5.32　都道府県別土壌汚染調査・対策事例数</t>
  </si>
  <si>
    <t>平成20年度</t>
  </si>
  <si>
    <t>ＶＯＣ</t>
  </si>
  <si>
    <t>福島県</t>
  </si>
  <si>
    <t>神奈川県</t>
  </si>
  <si>
    <t>愛知県</t>
  </si>
  <si>
    <t>和歌山県</t>
  </si>
  <si>
    <t>高知県</t>
  </si>
  <si>
    <t>沖縄県</t>
  </si>
  <si>
    <t>合計</t>
  </si>
  <si>
    <t>　２）昭和50年度以降、平成20年度末までの累計件数である。</t>
  </si>
  <si>
    <t>出典：環境省水・大気環境局「平成20年度土壌汚染対策法の施行状況及び土壌汚染調査・対策事例等に関する調査結果」</t>
  </si>
  <si>
    <t>平成18年度</t>
  </si>
  <si>
    <t>平成19年度</t>
  </si>
  <si>
    <t>ＶＯＣ</t>
  </si>
  <si>
    <t>高知県</t>
  </si>
  <si>
    <t>注１）（　）内の数字は、土壌汚染対策法に基づき調査を行った事例の件数（内数）である。</t>
  </si>
  <si>
    <t>　２）昭和50年度以降、平成18年度末までの累計件数である。</t>
  </si>
  <si>
    <t>　２）昭和50年度以降、平成19年度末までの累計件数である。</t>
  </si>
  <si>
    <t>出典：環境省水・大気環境局「平成18年度土壌汚染対策法の施行状況及び土壌汚染調査・対策事例等に関する調査結果」</t>
  </si>
  <si>
    <t>出典：環境省水・大気環境局「平成19年度土壌汚染対策法の施行状況及び土壌汚染調査・対策事例等に関する調査結果」</t>
  </si>
  <si>
    <t>ＶＯＣ</t>
  </si>
  <si>
    <t>福島県</t>
  </si>
  <si>
    <t>神奈川県</t>
  </si>
  <si>
    <t>愛知県</t>
  </si>
  <si>
    <t>和歌山県</t>
  </si>
  <si>
    <t>高知県</t>
  </si>
  <si>
    <t>沖縄県</t>
  </si>
  <si>
    <t>福島県</t>
  </si>
  <si>
    <t>神奈川県</t>
  </si>
  <si>
    <t>愛知県</t>
  </si>
  <si>
    <t>高知県</t>
  </si>
  <si>
    <t>沖縄県</t>
  </si>
  <si>
    <t>注１）（　）内の数字は、法に基づき調査を行った事例の件数（内数）である。</t>
  </si>
  <si>
    <t>　２）　昭和50年度以降、平成16年度末までの累計件数である。</t>
  </si>
  <si>
    <t>出典：</t>
  </si>
  <si>
    <t>環境省水・大気環境局土壌環境課「平成16年度土壌汚染対策法の施行状況及び土壌汚染調査・対策事例等に関する調査結果」</t>
  </si>
  <si>
    <t>5.33　都道府県別土壌汚染調査・対策事例数</t>
  </si>
  <si>
    <t>（件数）</t>
  </si>
  <si>
    <t>都道府県</t>
  </si>
  <si>
    <t>調査事例</t>
  </si>
  <si>
    <t>超過事例</t>
  </si>
  <si>
    <t>注１）（　）内の数字は、法に基づき調査を行った事例の件数（内数）である。</t>
  </si>
  <si>
    <t>　２）昭和50年度以降、平成17年度末までの累計件数である。</t>
  </si>
  <si>
    <t>出典：環境省水・大気環境局土壌環境課「平成17年度土壌汚染対策法の施行状況及び土壌汚染調査・対策事例等に関する調査結果」</t>
  </si>
  <si>
    <t>奈良県</t>
  </si>
  <si>
    <t>奈良市</t>
  </si>
  <si>
    <t>和歌山県</t>
  </si>
  <si>
    <t>和歌山市</t>
  </si>
  <si>
    <t>鳥取県</t>
  </si>
  <si>
    <t>鳥取市</t>
  </si>
  <si>
    <t>島根県</t>
  </si>
  <si>
    <t>岡山県</t>
  </si>
  <si>
    <t>岡山市</t>
  </si>
  <si>
    <t>倉敷市</t>
  </si>
  <si>
    <t>広島県</t>
  </si>
  <si>
    <t>広島市</t>
  </si>
  <si>
    <t>呉市</t>
  </si>
  <si>
    <t>福山市</t>
  </si>
  <si>
    <t>山口県</t>
  </si>
  <si>
    <t>下関市</t>
  </si>
  <si>
    <t>徳島県</t>
  </si>
  <si>
    <t>徳島市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</si>
  <si>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</si>
  <si>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</si>
  <si>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</si>
  <si>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</si>
  <si>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</si>
  <si>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</si>
  <si>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</si>
  <si>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</si>
  <si>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</si>
  <si>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久留米市</t>
  </si>
  <si>
    <t>佐賀県</t>
  </si>
  <si>
    <t>長崎県</t>
  </si>
  <si>
    <t>長崎市</t>
  </si>
  <si>
    <t>佐世保市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</si>
  <si>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</si>
  <si>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</si>
  <si>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</si>
  <si>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</si>
  <si>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</si>
  <si>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</si>
  <si>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</si>
  <si>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</si>
  <si>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</si>
  <si>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（件数）</t>
  </si>
  <si>
    <t>都道府県・政令市</t>
  </si>
  <si>
    <t>調査結果
報告件数</t>
  </si>
  <si>
    <t>複合汚染</t>
  </si>
  <si>
    <t>累計</t>
  </si>
  <si>
    <t>北海道地区</t>
  </si>
  <si>
    <t>計</t>
  </si>
  <si>
    <t>東北地区</t>
  </si>
  <si>
    <t>関東地区</t>
  </si>
  <si>
    <t>中部地区</t>
  </si>
  <si>
    <t>近畿地区</t>
  </si>
  <si>
    <t>中国四国地区</t>
  </si>
  <si>
    <t>九州地区</t>
  </si>
  <si>
    <t>合計</t>
  </si>
  <si>
    <t>注3）</t>
  </si>
  <si>
    <r>
      <t xml:space="preserve"> </t>
    </r>
    <r>
      <rPr>
        <sz val="11"/>
        <rFont val="ＭＳ Ｐゴシック"/>
        <family val="0"/>
      </rPr>
      <t>調査結果報告件数は、施行規則附則第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条（経過措置）の適用件数を含む。</t>
    </r>
  </si>
  <si>
    <t>注1）</t>
  </si>
  <si>
    <t>注2）</t>
  </si>
  <si>
    <t>青森市</t>
  </si>
  <si>
    <t>つくば市</t>
  </si>
  <si>
    <t>伊勢崎市</t>
  </si>
  <si>
    <t>太田市</t>
  </si>
  <si>
    <t>長岡市</t>
  </si>
  <si>
    <t>上越市</t>
  </si>
  <si>
    <t>（続き）</t>
  </si>
  <si>
    <t>H21</t>
  </si>
  <si>
    <t>熊谷市</t>
  </si>
  <si>
    <t>指定件数</t>
  </si>
  <si>
    <t>VOC
（第一種）
不適合</t>
  </si>
  <si>
    <r>
      <t xml:space="preserve"> （　）内の数字は、昭和</t>
    </r>
    <r>
      <rPr>
        <sz val="11"/>
        <rFont val="ＭＳ Ｐゴシック"/>
        <family val="0"/>
      </rPr>
      <t>50</t>
    </r>
    <r>
      <rPr>
        <sz val="11"/>
        <rFont val="ＭＳ Ｐゴシック"/>
        <family val="0"/>
      </rPr>
      <t>年度以降に都道府県、政令市が把握した土壌汚染調査の事例であるが、都道府県・政令市が昭和</t>
    </r>
    <r>
      <rPr>
        <sz val="11"/>
        <rFont val="ＭＳ Ｐゴシック"/>
        <family val="0"/>
      </rPr>
      <t>50</t>
    </r>
    <r>
      <rPr>
        <sz val="11"/>
        <rFont val="ＭＳ Ｐゴシック"/>
        <family val="0"/>
      </rPr>
      <t>年度以降に把握した、昭和</t>
    </r>
    <r>
      <rPr>
        <sz val="11"/>
        <rFont val="ＭＳ Ｐゴシック"/>
        <family val="0"/>
      </rPr>
      <t>49</t>
    </r>
    <r>
      <rPr>
        <sz val="11"/>
        <rFont val="ＭＳ Ｐゴシック"/>
        <family val="0"/>
      </rPr>
      <t>年度以前に行われた調査以降平成21年度末までの累計件数である。</t>
    </r>
  </si>
  <si>
    <t>地区の区分は地方環境事務所の管轄地区に従って表記した。</t>
  </si>
  <si>
    <r>
      <t>調査結果報告件数は、施行規則附則第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条（経過措置）の適用件数を含む。</t>
    </r>
  </si>
  <si>
    <t>超過事例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</si>
  <si>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</si>
  <si>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</si>
  <si>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</si>
  <si>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</si>
  <si>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</si>
  <si>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</si>
  <si>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</si>
  <si>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</si>
  <si>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</si>
  <si>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</si>
  <si>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</si>
  <si>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</si>
  <si>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</si>
  <si>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</si>
  <si>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</si>
  <si>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</si>
  <si>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静岡県</t>
  </si>
  <si>
    <t>富山県</t>
  </si>
  <si>
    <t>石川県</t>
  </si>
  <si>
    <t>福井県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</si>
  <si>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</si>
  <si>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</si>
  <si>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</si>
  <si>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</si>
  <si>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</si>
  <si>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</si>
  <si>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</si>
  <si>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</si>
  <si>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</si>
  <si>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</si>
  <si>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</si>
  <si>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</si>
  <si>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</si>
  <si>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</si>
  <si>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</si>
  <si>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</si>
  <si>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</si>
  <si>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</si>
  <si>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</si>
  <si>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</si>
  <si>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</si>
  <si>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</si>
  <si>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</si>
  <si>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</si>
  <si>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北海道</t>
  </si>
  <si>
    <t>札幌市</t>
  </si>
  <si>
    <t>函館市</t>
  </si>
  <si>
    <t>旭川市</t>
  </si>
  <si>
    <t>青森県</t>
  </si>
  <si>
    <t>八戸市</t>
  </si>
  <si>
    <t>岩手県</t>
  </si>
  <si>
    <t>盛岡市</t>
  </si>
  <si>
    <t>宮城県</t>
  </si>
  <si>
    <t>仙台市</t>
  </si>
  <si>
    <t>秋田県</t>
  </si>
  <si>
    <t>秋田市</t>
  </si>
  <si>
    <t>山形県</t>
  </si>
  <si>
    <t>山形市</t>
  </si>
  <si>
    <t>福島県</t>
  </si>
  <si>
    <t>福島市</t>
  </si>
  <si>
    <t>郡山市</t>
  </si>
  <si>
    <t>いわき市</t>
  </si>
  <si>
    <t>茨城県</t>
  </si>
  <si>
    <t>水戸市</t>
  </si>
  <si>
    <t>栃木県</t>
  </si>
  <si>
    <t>宇都宮市</t>
  </si>
  <si>
    <t>群馬県</t>
  </si>
  <si>
    <t>前橋市</t>
  </si>
  <si>
    <t>高崎市</t>
  </si>
  <si>
    <t>埼玉県</t>
  </si>
  <si>
    <t>さいたま市</t>
  </si>
  <si>
    <t>川越市</t>
  </si>
  <si>
    <t>川口市</t>
  </si>
  <si>
    <t>所沢市</t>
  </si>
  <si>
    <t>草加市</t>
  </si>
  <si>
    <t>越谷市</t>
  </si>
  <si>
    <t>千葉県</t>
  </si>
  <si>
    <t>千葉市</t>
  </si>
  <si>
    <t>市川市</t>
  </si>
  <si>
    <t>船橋市</t>
  </si>
  <si>
    <t>松戸市</t>
  </si>
  <si>
    <t>柏市</t>
  </si>
  <si>
    <t>市原市</t>
  </si>
  <si>
    <t>東京都</t>
  </si>
  <si>
    <t>八王子市</t>
  </si>
  <si>
    <t>町田市</t>
  </si>
  <si>
    <t>神奈川県</t>
  </si>
  <si>
    <t>横浜市</t>
  </si>
  <si>
    <t>川崎市</t>
  </si>
  <si>
    <t>横須賀市</t>
  </si>
  <si>
    <t>平塚市</t>
  </si>
  <si>
    <t>藤沢市</t>
  </si>
  <si>
    <t>小田原市</t>
  </si>
  <si>
    <t>茅ヶ崎市</t>
  </si>
  <si>
    <t>相模原市</t>
  </si>
  <si>
    <t>厚木市</t>
  </si>
  <si>
    <t>大和市</t>
  </si>
  <si>
    <t>新潟県</t>
  </si>
  <si>
    <t>新潟市</t>
  </si>
  <si>
    <t>山梨県</t>
  </si>
  <si>
    <t>甲府市</t>
  </si>
  <si>
    <t>静岡県</t>
  </si>
  <si>
    <t>静岡市</t>
  </si>
  <si>
    <t>浜松市</t>
  </si>
  <si>
    <t>沼津市</t>
  </si>
  <si>
    <t>富士市</t>
  </si>
  <si>
    <t>富山県</t>
  </si>
  <si>
    <t>富山市</t>
  </si>
  <si>
    <t>石川県</t>
  </si>
  <si>
    <t>金沢市</t>
  </si>
  <si>
    <t>福井県</t>
  </si>
  <si>
    <t>福井市</t>
  </si>
  <si>
    <t>長野県</t>
  </si>
  <si>
    <t>長野市</t>
  </si>
  <si>
    <t>松本市</t>
  </si>
  <si>
    <t>岐阜県</t>
  </si>
  <si>
    <t>岐阜市</t>
  </si>
  <si>
    <t>愛知県</t>
  </si>
  <si>
    <t>名古屋市</t>
  </si>
  <si>
    <t>豊橋市</t>
  </si>
  <si>
    <t>岡崎市</t>
  </si>
  <si>
    <t>一宮市</t>
  </si>
  <si>
    <t>春日井市</t>
  </si>
  <si>
    <t>豊田市</t>
  </si>
  <si>
    <t>三重県</t>
  </si>
  <si>
    <t>四日市市</t>
  </si>
  <si>
    <t>滋賀県</t>
  </si>
  <si>
    <t>大津市</t>
  </si>
  <si>
    <t>京都府</t>
  </si>
  <si>
    <t>京都市</t>
  </si>
  <si>
    <t>大阪府</t>
  </si>
  <si>
    <t>大阪市</t>
  </si>
  <si>
    <t>堺市</t>
  </si>
  <si>
    <t>岸和田市</t>
  </si>
  <si>
    <t>豊中市</t>
  </si>
  <si>
    <t>吹田市</t>
  </si>
  <si>
    <t>高槻市</t>
  </si>
  <si>
    <t>枚方市</t>
  </si>
  <si>
    <t>茨木市</t>
  </si>
  <si>
    <t>八尾市</t>
  </si>
  <si>
    <t>寝屋川市</t>
  </si>
  <si>
    <t>東大阪市</t>
  </si>
  <si>
    <t>兵庫県</t>
  </si>
  <si>
    <t>神戸市</t>
  </si>
  <si>
    <t>姫路市</t>
  </si>
  <si>
    <t>尼崎市</t>
  </si>
  <si>
    <t>明石市</t>
  </si>
  <si>
    <t>西宮市</t>
  </si>
  <si>
    <t>加古川市</t>
  </si>
  <si>
    <t>宝塚市</t>
  </si>
  <si>
    <t>（-）</t>
  </si>
  <si>
    <t>施行規則附則第2条
（経過措置）の適用</t>
  </si>
  <si>
    <t>←H20調査H21指定　1件</t>
  </si>
  <si>
    <t>←H20分1件追加(適合）</t>
  </si>
  <si>
    <t>中部地区</t>
  </si>
  <si>
    <t>複合
汚染</t>
  </si>
  <si>
    <t>←H20調査H21指定　2件</t>
  </si>
  <si>
    <t>H21</t>
  </si>
  <si>
    <t>↓H20までの累計</t>
  </si>
  <si>
    <t>表5  都道府県・政令市別の土壌汚染状況調査事例数・指定件数</t>
  </si>
  <si>
    <t>都道府県
（政令市を含む）</t>
  </si>
  <si>
    <t>件　数</t>
  </si>
  <si>
    <t>調査事例</t>
  </si>
  <si>
    <t>超過事例</t>
  </si>
  <si>
    <t>ＶＯＣ</t>
  </si>
  <si>
    <t>重金属等</t>
  </si>
  <si>
    <t>農薬等</t>
  </si>
  <si>
    <t>複合汚染</t>
  </si>
  <si>
    <t>北海道
地区</t>
  </si>
  <si>
    <t>計</t>
  </si>
  <si>
    <t>東北地区</t>
  </si>
  <si>
    <t>中部地区</t>
  </si>
  <si>
    <t>近畿地区</t>
  </si>
  <si>
    <t>中国・四国地区</t>
  </si>
  <si>
    <t>香川県</t>
  </si>
  <si>
    <t>長崎県</t>
  </si>
  <si>
    <t>注１）（　）内の数字は、土壌汚染対策法に基づき調査を行った事例の件数（内数）である。</t>
  </si>
  <si>
    <t>5.32　都道府県別土壌汚染調査・超過事例数</t>
  </si>
  <si>
    <t>Ｈ21年度</t>
  </si>
  <si>
    <t>　２）昭和50年度以降、平成21年度末までの累計件数である。</t>
  </si>
  <si>
    <t>出典：環境省水・大気環境局「平成21年度土壌汚染対策法の施行状況及び土壌汚染調査・対策事例等に関する調査結果」</t>
  </si>
  <si>
    <t>重金属等
（第二種）
不適合</t>
  </si>
  <si>
    <t>農薬等
（第三種）
不適合</t>
  </si>
  <si>
    <t>春日部市</t>
  </si>
  <si>
    <t>H21</t>
  </si>
  <si>
    <t>（-）</t>
  </si>
  <si>
    <t>中部地区</t>
  </si>
  <si>
    <t>施行規則附則第2条
（経過措置）の適用</t>
  </si>
  <si>
    <t>中部地区</t>
  </si>
  <si>
    <t>↓H21　D票</t>
  </si>
  <si>
    <t>↓H21F票と累計</t>
  </si>
  <si>
    <t>H21</t>
  </si>
  <si>
    <t>中部地区</t>
  </si>
  <si>
    <t>施行規則附則第2条
（経過措置）の適用</t>
  </si>
  <si>
    <t>（-）</t>
  </si>
  <si>
    <t>H20累計</t>
  </si>
  <si>
    <t>H18+1件（重）</t>
  </si>
  <si>
    <t>H20+1件（重）</t>
  </si>
  <si>
    <t>H19+1件（適）</t>
  </si>
  <si>
    <t>H20-1件（重）</t>
  </si>
  <si>
    <t>←D分H20+1件(適合）</t>
  </si>
  <si>
    <t>H20-1件（重）</t>
  </si>
  <si>
    <t>←移管全36適24V5重7</t>
  </si>
  <si>
    <t>←埼玉県から+適11V4重3</t>
  </si>
  <si>
    <t>←埼玉県から+適11V1重1</t>
  </si>
  <si>
    <t>←埼玉県から+適2重3</t>
  </si>
  <si>
    <t>H17-1件（重）</t>
  </si>
  <si>
    <t>表23  都道府県・政令市別の土壌汚染状況調査・超過事例数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</si>
</sst>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/mm/dd"/>
    <numFmt numFmtId="177" formatCode="#0;;;"/>
    <numFmt numFmtId="178" formatCode="000"/>
    <numFmt numFmtId="179" formatCode="[DBNum3][$-411]0"/>
    <numFmt numFmtId="180" formatCode="[$-411]ge\.m\.d;@"/>
    <numFmt numFmtId="181" formatCode="\1"/>
    <numFmt numFmtId="182" formatCode="#,###\1"/>
    <numFmt numFmtId="183" formatCode="\(0\)"/>
    <numFmt numFmtId="184" formatCode="0_);[Red]\(0\)"/>
    <numFmt numFmtId="185" formatCode="\(0\)_ "/>
    <numFmt numFmtId="186" formatCode="0_ "/>
    <numFmt numFmtId="187" formatCode="#,##0_);[Red]\(#,##0\)"/>
    <numFmt numFmtId="188" formatCode="\(#,##0\)_ "/>
    <numFmt numFmtId="189" formatCode="0.0_ "/>
    <numFmt numFmtId="190" formatCode="#,##0_);\(#,##0\)"/>
    <numFmt numFmtId="191" formatCode="#,##0_ "/>
    <numFmt numFmtId="192" formatCode="\(#,##0\)"/>
    <numFmt numFmtId="193" formatCode="[$-411]g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0_);\(0\)"/>
    <numFmt numFmtId="200" formatCode="&quot;¥&quot;#,##0_);\(&quot;¥&quot;#,##0\)"/>
    <numFmt numFmtId="201" formatCode="\(#,##0\)\ ;\(#,##0\)\ ;\(#,##0\)\ ;"/>
    <numFmt numFmtId="202" formatCode="0.0%"/>
    <numFmt numFmtId="203" formatCode="0.0_);[Red]\(0.0\)"/>
    <numFmt numFmtId="204" formatCode="#,##0.0_);[Red]\(#,##0.0\)"/>
    <numFmt numFmtId="205" formatCode="\(\+#\);\(\-#\)"/>
    <numFmt numFmtId="206" formatCode="\(General\)"/>
    <numFmt numFmtId="207" formatCode="\(#\)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0_);[Red]\(0.00\)"/>
    <numFmt numFmtId="213" formatCode="0.000_ "/>
    <numFmt numFmtId="214" formatCode="&quot;¥&quot;#,##0_);[Red]\(&quot;¥&quot;#,##0\)"/>
    <numFmt numFmtId="215" formatCode="\･#,##0;\-\･#,##0"/>
    <numFmt numFmtId="216" formatCode="\(#0\)"/>
    <numFmt numFmtId="217" formatCode="\+##;\-##"/>
    <numFmt numFmtId="218" formatCode="\(\+#\);\(\-#\);"/>
    <numFmt numFmtId="219" formatCode="#,##0.0_ "/>
    <numFmt numFmtId="220" formatCode="\(#0\);\(#0\);;"/>
    <numFmt numFmtId="221" formatCode="\(#0\)\ ;\(#0\)\ ;;"/>
    <numFmt numFmtId="222" formatCode="\(#0\)\ ;\(#0\)\ ;\(#0\)\ ;"/>
    <numFmt numFmtId="223" formatCode="#,##0\ ;#,##0\ ;#,##0\ ;"/>
    <numFmt numFmtId="224" formatCode="&quot;(&quot;@&quot;)&quot;"/>
    <numFmt numFmtId="225" formatCode="\(@\)"/>
    <numFmt numFmtId="226" formatCode="\(#0\)\ \ ;\(#0\)\ \ ;;"/>
    <numFmt numFmtId="227" formatCode="#0\ \ ;#0\ \ ;;"/>
    <numFmt numFmtId="228" formatCode="#0\ ;#0\ ;#0\ ;"/>
    <numFmt numFmtId="229" formatCode="\(#0\)\ \ ;\(#0\)\ \ ;\(#0\)\ \ ;"/>
    <numFmt numFmtId="230" formatCode="#,##0;[Red]#,##0"/>
    <numFmt numFmtId="231" formatCode="\(#0\);\(#0\);\(#0\);"/>
    <numFmt numFmtId="232" formatCode="#,##0_ ;[Red]\-#,##0\ "/>
    <numFmt numFmtId="233" formatCode="\(#,##0\)\ "/>
  </numFmts>
  <fonts count="3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sz val="12"/>
      <color indexed="17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5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0" fillId="7" borderId="4" applyNumberFormat="0" applyAlignment="0" applyProtection="0"/>
    <xf numFmtId="193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183" fontId="4" fillId="0" borderId="0" xfId="0" applyNumberFormat="1" applyFont="1" applyAlignment="1">
      <alignment vertical="center"/>
    </xf>
    <xf numFmtId="185" fontId="4" fillId="0" borderId="15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0" xfId="0" applyNumberFormat="1" applyFont="1" applyBorder="1" applyAlignment="1">
      <alignment vertical="center"/>
    </xf>
    <xf numFmtId="185" fontId="4" fillId="0" borderId="21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23" xfId="0" applyNumberFormat="1" applyFont="1" applyBorder="1" applyAlignment="1">
      <alignment vertical="center"/>
    </xf>
    <xf numFmtId="185" fontId="4" fillId="0" borderId="24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185" fontId="4" fillId="0" borderId="26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187" fontId="4" fillId="0" borderId="28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8" fontId="4" fillId="0" borderId="30" xfId="0" applyNumberFormat="1" applyFont="1" applyBorder="1" applyAlignment="1">
      <alignment vertical="center"/>
    </xf>
    <xf numFmtId="188" fontId="4" fillId="0" borderId="31" xfId="0" applyNumberFormat="1" applyFont="1" applyBorder="1" applyAlignment="1">
      <alignment vertical="center"/>
    </xf>
    <xf numFmtId="188" fontId="4" fillId="0" borderId="32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88" fontId="4" fillId="0" borderId="0" xfId="0" applyNumberFormat="1" applyFont="1" applyBorder="1" applyAlignment="1">
      <alignment vertical="center"/>
    </xf>
    <xf numFmtId="188" fontId="4" fillId="0" borderId="19" xfId="0" applyNumberFormat="1" applyFont="1" applyBorder="1" applyAlignment="1">
      <alignment vertical="center"/>
    </xf>
    <xf numFmtId="188" fontId="4" fillId="0" borderId="2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91" fontId="4" fillId="0" borderId="33" xfId="0" applyNumberFormat="1" applyFont="1" applyFill="1" applyBorder="1" applyAlignment="1">
      <alignment vertical="center"/>
    </xf>
    <xf numFmtId="192" fontId="4" fillId="0" borderId="15" xfId="0" applyNumberFormat="1" applyFont="1" applyFill="1" applyBorder="1" applyAlignment="1">
      <alignment vertical="center"/>
    </xf>
    <xf numFmtId="191" fontId="4" fillId="0" borderId="34" xfId="0" applyNumberFormat="1" applyFont="1" applyFill="1" applyBorder="1" applyAlignment="1">
      <alignment vertical="center"/>
    </xf>
    <xf numFmtId="192" fontId="4" fillId="0" borderId="23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91" fontId="4" fillId="0" borderId="35" xfId="0" applyNumberFormat="1" applyFont="1" applyFill="1" applyBorder="1" applyAlignment="1">
      <alignment vertical="center"/>
    </xf>
    <xf numFmtId="192" fontId="4" fillId="0" borderId="19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2" fontId="4" fillId="0" borderId="24" xfId="0" applyNumberFormat="1" applyFont="1" applyFill="1" applyBorder="1" applyAlignment="1">
      <alignment vertical="center"/>
    </xf>
    <xf numFmtId="191" fontId="4" fillId="0" borderId="12" xfId="0" applyNumberFormat="1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vertical="center"/>
    </xf>
    <xf numFmtId="191" fontId="4" fillId="0" borderId="13" xfId="0" applyNumberFormat="1" applyFont="1" applyFill="1" applyBorder="1" applyAlignment="1">
      <alignment vertical="center"/>
    </xf>
    <xf numFmtId="192" fontId="4" fillId="0" borderId="20" xfId="0" applyNumberFormat="1" applyFont="1" applyFill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92" fontId="4" fillId="0" borderId="25" xfId="0" applyNumberFormat="1" applyFont="1" applyFill="1" applyBorder="1" applyAlignment="1">
      <alignment vertical="center"/>
    </xf>
    <xf numFmtId="191" fontId="4" fillId="0" borderId="14" xfId="0" applyNumberFormat="1" applyFont="1" applyFill="1" applyBorder="1" applyAlignment="1">
      <alignment vertical="center"/>
    </xf>
    <xf numFmtId="192" fontId="4" fillId="0" borderId="16" xfId="0" applyNumberFormat="1" applyFont="1" applyFill="1" applyBorder="1" applyAlignment="1">
      <alignment vertical="center"/>
    </xf>
    <xf numFmtId="191" fontId="4" fillId="0" borderId="36" xfId="0" applyNumberFormat="1" applyFont="1" applyFill="1" applyBorder="1" applyAlignment="1">
      <alignment vertical="center"/>
    </xf>
    <xf numFmtId="192" fontId="4" fillId="0" borderId="21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192" fontId="4" fillId="0" borderId="26" xfId="0" applyNumberFormat="1" applyFont="1" applyFill="1" applyBorder="1" applyAlignment="1">
      <alignment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 quotePrefix="1">
      <alignment horizontal="center" vertical="center"/>
    </xf>
    <xf numFmtId="191" fontId="4" fillId="0" borderId="37" xfId="0" applyNumberFormat="1" applyFont="1" applyFill="1" applyBorder="1" applyAlignment="1">
      <alignment vertical="center"/>
    </xf>
    <xf numFmtId="192" fontId="4" fillId="0" borderId="38" xfId="0" applyNumberFormat="1" applyFont="1" applyFill="1" applyBorder="1" applyAlignment="1">
      <alignment vertical="center"/>
    </xf>
    <xf numFmtId="191" fontId="4" fillId="0" borderId="39" xfId="0" applyNumberFormat="1" applyFont="1" applyFill="1" applyBorder="1" applyAlignment="1">
      <alignment vertical="center"/>
    </xf>
    <xf numFmtId="192" fontId="4" fillId="0" borderId="40" xfId="0" applyNumberFormat="1" applyFont="1" applyFill="1" applyBorder="1" applyAlignment="1">
      <alignment vertical="center"/>
    </xf>
    <xf numFmtId="191" fontId="4" fillId="0" borderId="38" xfId="0" applyNumberFormat="1" applyFont="1" applyFill="1" applyBorder="1" applyAlignment="1">
      <alignment vertical="center"/>
    </xf>
    <xf numFmtId="192" fontId="4" fillId="0" borderId="4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42" xfId="0" applyNumberFormat="1" applyFont="1" applyFill="1" applyBorder="1" applyAlignment="1" quotePrefix="1">
      <alignment horizontal="center" vertical="center"/>
    </xf>
    <xf numFmtId="191" fontId="4" fillId="0" borderId="42" xfId="0" applyNumberFormat="1" applyFont="1" applyFill="1" applyBorder="1" applyAlignment="1">
      <alignment vertical="center"/>
    </xf>
    <xf numFmtId="192" fontId="4" fillId="0" borderId="17" xfId="0" applyNumberFormat="1" applyFont="1" applyFill="1" applyBorder="1" applyAlignment="1">
      <alignment vertical="center"/>
    </xf>
    <xf numFmtId="191" fontId="4" fillId="0" borderId="43" xfId="0" applyNumberFormat="1" applyFont="1" applyFill="1" applyBorder="1" applyAlignment="1">
      <alignment vertical="center"/>
    </xf>
    <xf numFmtId="192" fontId="4" fillId="0" borderId="22" xfId="0" applyNumberFormat="1" applyFont="1" applyFill="1" applyBorder="1" applyAlignment="1">
      <alignment vertical="center"/>
    </xf>
    <xf numFmtId="191" fontId="4" fillId="0" borderId="17" xfId="0" applyNumberFormat="1" applyFont="1" applyFill="1" applyBorder="1" applyAlignment="1">
      <alignment vertical="center"/>
    </xf>
    <xf numFmtId="192" fontId="4" fillId="0" borderId="2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85" fontId="4" fillId="0" borderId="32" xfId="0" applyNumberFormat="1" applyFont="1" applyFill="1" applyBorder="1" applyAlignment="1">
      <alignment vertical="center"/>
    </xf>
    <xf numFmtId="185" fontId="4" fillId="0" borderId="30" xfId="0" applyNumberFormat="1" applyFont="1" applyFill="1" applyBorder="1" applyAlignment="1" quotePrefix="1">
      <alignment horizontal="center" vertical="center"/>
    </xf>
    <xf numFmtId="0" fontId="4" fillId="0" borderId="29" xfId="0" applyFont="1" applyFill="1" applyBorder="1" applyAlignment="1">
      <alignment vertical="center"/>
    </xf>
    <xf numFmtId="185" fontId="4" fillId="0" borderId="31" xfId="0" applyNumberFormat="1" applyFont="1" applyFill="1" applyBorder="1" applyAlignment="1" quotePrefix="1">
      <alignment horizontal="center" vertical="center"/>
    </xf>
    <xf numFmtId="185" fontId="4" fillId="0" borderId="32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 textRotation="255"/>
    </xf>
    <xf numFmtId="0" fontId="22" fillId="0" borderId="0" xfId="0" applyFont="1" applyAlignment="1">
      <alignment vertical="center"/>
    </xf>
    <xf numFmtId="191" fontId="4" fillId="0" borderId="44" xfId="0" applyNumberFormat="1" applyFont="1" applyFill="1" applyBorder="1" applyAlignment="1">
      <alignment vertical="center"/>
    </xf>
    <xf numFmtId="191" fontId="4" fillId="0" borderId="45" xfId="0" applyNumberFormat="1" applyFont="1" applyFill="1" applyBorder="1" applyAlignment="1">
      <alignment vertical="center"/>
    </xf>
    <xf numFmtId="191" fontId="4" fillId="0" borderId="46" xfId="0" applyNumberFormat="1" applyFont="1" applyFill="1" applyBorder="1" applyAlignment="1">
      <alignment vertical="center"/>
    </xf>
    <xf numFmtId="191" fontId="4" fillId="0" borderId="47" xfId="0" applyNumberFormat="1" applyFont="1" applyFill="1" applyBorder="1" applyAlignment="1">
      <alignment vertical="center"/>
    </xf>
    <xf numFmtId="191" fontId="4" fillId="0" borderId="48" xfId="0" applyNumberFormat="1" applyFont="1" applyFill="1" applyBorder="1" applyAlignment="1">
      <alignment vertical="center"/>
    </xf>
    <xf numFmtId="191" fontId="4" fillId="0" borderId="49" xfId="0" applyNumberFormat="1" applyFont="1" applyFill="1" applyBorder="1" applyAlignment="1">
      <alignment vertical="center"/>
    </xf>
    <xf numFmtId="191" fontId="4" fillId="0" borderId="50" xfId="0" applyNumberFormat="1" applyFont="1" applyFill="1" applyBorder="1" applyAlignment="1">
      <alignment vertical="center"/>
    </xf>
    <xf numFmtId="191" fontId="4" fillId="0" borderId="51" xfId="0" applyNumberFormat="1" applyFont="1" applyFill="1" applyBorder="1" applyAlignment="1">
      <alignment vertical="center"/>
    </xf>
    <xf numFmtId="191" fontId="4" fillId="0" borderId="52" xfId="0" applyNumberFormat="1" applyFont="1" applyFill="1" applyBorder="1" applyAlignment="1">
      <alignment vertical="center"/>
    </xf>
    <xf numFmtId="191" fontId="4" fillId="0" borderId="53" xfId="0" applyNumberFormat="1" applyFont="1" applyFill="1" applyBorder="1" applyAlignment="1">
      <alignment vertical="center"/>
    </xf>
    <xf numFmtId="191" fontId="4" fillId="0" borderId="54" xfId="0" applyNumberFormat="1" applyFont="1" applyFill="1" applyBorder="1" applyAlignment="1">
      <alignment vertical="center"/>
    </xf>
    <xf numFmtId="191" fontId="4" fillId="0" borderId="55" xfId="0" applyNumberFormat="1" applyFont="1" applyFill="1" applyBorder="1" applyAlignment="1">
      <alignment vertical="center"/>
    </xf>
    <xf numFmtId="191" fontId="4" fillId="0" borderId="56" xfId="0" applyNumberFormat="1" applyFont="1" applyFill="1" applyBorder="1" applyAlignment="1">
      <alignment vertical="center"/>
    </xf>
    <xf numFmtId="191" fontId="4" fillId="0" borderId="57" xfId="0" applyNumberFormat="1" applyFont="1" applyFill="1" applyBorder="1" applyAlignment="1">
      <alignment vertical="center"/>
    </xf>
    <xf numFmtId="191" fontId="4" fillId="0" borderId="58" xfId="0" applyNumberFormat="1" applyFont="1" applyFill="1" applyBorder="1" applyAlignment="1">
      <alignment vertical="center"/>
    </xf>
    <xf numFmtId="191" fontId="4" fillId="0" borderId="59" xfId="0" applyNumberFormat="1" applyFont="1" applyFill="1" applyBorder="1" applyAlignment="1">
      <alignment vertical="center"/>
    </xf>
    <xf numFmtId="191" fontId="4" fillId="0" borderId="60" xfId="0" applyNumberFormat="1" applyFont="1" applyFill="1" applyBorder="1" applyAlignment="1">
      <alignment vertical="center"/>
    </xf>
    <xf numFmtId="185" fontId="4" fillId="0" borderId="61" xfId="0" applyNumberFormat="1" applyFont="1" applyFill="1" applyBorder="1" applyAlignment="1" quotePrefix="1">
      <alignment horizontal="center" vertical="center"/>
    </xf>
    <xf numFmtId="0" fontId="4" fillId="0" borderId="62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2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5" fillId="24" borderId="0" xfId="0" applyNumberFormat="1" applyFont="1" applyFill="1" applyAlignment="1">
      <alignment vertical="center"/>
    </xf>
    <xf numFmtId="185" fontId="22" fillId="0" borderId="0" xfId="0" applyNumberFormat="1" applyFont="1" applyBorder="1" applyAlignment="1">
      <alignment vertical="center"/>
    </xf>
    <xf numFmtId="185" fontId="25" fillId="0" borderId="0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85" fontId="22" fillId="0" borderId="24" xfId="0" applyNumberFormat="1" applyFont="1" applyBorder="1" applyAlignment="1">
      <alignment vertical="center"/>
    </xf>
    <xf numFmtId="185" fontId="22" fillId="0" borderId="16" xfId="0" applyNumberFormat="1" applyFont="1" applyBorder="1" applyAlignment="1">
      <alignment vertical="center"/>
    </xf>
    <xf numFmtId="185" fontId="22" fillId="0" borderId="21" xfId="0" applyNumberFormat="1" applyFont="1" applyBorder="1" applyAlignment="1">
      <alignment vertical="center"/>
    </xf>
    <xf numFmtId="185" fontId="22" fillId="0" borderId="10" xfId="0" applyNumberFormat="1" applyFont="1" applyBorder="1" applyAlignment="1">
      <alignment vertical="center"/>
    </xf>
    <xf numFmtId="185" fontId="22" fillId="0" borderId="20" xfId="0" applyNumberFormat="1" applyFont="1" applyBorder="1" applyAlignment="1">
      <alignment vertical="center"/>
    </xf>
    <xf numFmtId="191" fontId="25" fillId="0" borderId="46" xfId="0" applyNumberFormat="1" applyFont="1" applyFill="1" applyBorder="1" applyAlignment="1">
      <alignment vertical="center"/>
    </xf>
    <xf numFmtId="185" fontId="25" fillId="0" borderId="10" xfId="0" applyNumberFormat="1" applyFont="1" applyBorder="1" applyAlignment="1">
      <alignment vertical="center"/>
    </xf>
    <xf numFmtId="191" fontId="25" fillId="0" borderId="12" xfId="0" applyNumberFormat="1" applyFont="1" applyFill="1" applyBorder="1" applyAlignment="1">
      <alignment vertical="center"/>
    </xf>
    <xf numFmtId="191" fontId="25" fillId="0" borderId="51" xfId="0" applyNumberFormat="1" applyFont="1" applyFill="1" applyBorder="1" applyAlignment="1">
      <alignment vertical="center"/>
    </xf>
    <xf numFmtId="185" fontId="25" fillId="0" borderId="20" xfId="0" applyNumberFormat="1" applyFont="1" applyBorder="1" applyAlignment="1">
      <alignment vertical="center"/>
    </xf>
    <xf numFmtId="191" fontId="25" fillId="0" borderId="13" xfId="0" applyNumberFormat="1" applyFont="1" applyFill="1" applyBorder="1" applyAlignment="1">
      <alignment vertical="center"/>
    </xf>
    <xf numFmtId="185" fontId="25" fillId="0" borderId="2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85" fontId="26" fillId="0" borderId="0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185" fontId="22" fillId="24" borderId="16" xfId="0" applyNumberFormat="1" applyFont="1" applyFill="1" applyBorder="1" applyAlignment="1">
      <alignment vertical="center"/>
    </xf>
    <xf numFmtId="185" fontId="22" fillId="24" borderId="2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5" fontId="22" fillId="24" borderId="0" xfId="0" applyNumberFormat="1" applyFont="1" applyFill="1" applyBorder="1" applyAlignment="1">
      <alignment vertical="center"/>
    </xf>
    <xf numFmtId="185" fontId="22" fillId="24" borderId="19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quotePrefix="1">
      <alignment horizontal="center" vertical="center"/>
    </xf>
    <xf numFmtId="185" fontId="4" fillId="0" borderId="30" xfId="0" applyNumberFormat="1" applyFont="1" applyFill="1" applyBorder="1" applyAlignment="1">
      <alignment vertical="center"/>
    </xf>
    <xf numFmtId="192" fontId="4" fillId="0" borderId="64" xfId="0" applyNumberFormat="1" applyFont="1" applyFill="1" applyBorder="1" applyAlignment="1">
      <alignment vertical="center"/>
    </xf>
    <xf numFmtId="192" fontId="4" fillId="0" borderId="65" xfId="0" applyNumberFormat="1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4" fillId="0" borderId="65" xfId="0" applyNumberFormat="1" applyFont="1" applyFill="1" applyBorder="1" applyAlignment="1" quotePrefix="1">
      <alignment horizontal="center" vertical="center"/>
    </xf>
    <xf numFmtId="192" fontId="4" fillId="0" borderId="66" xfId="0" applyNumberFormat="1" applyFont="1" applyFill="1" applyBorder="1" applyAlignment="1">
      <alignment vertical="center"/>
    </xf>
    <xf numFmtId="192" fontId="4" fillId="0" borderId="67" xfId="0" applyNumberFormat="1" applyFont="1" applyFill="1" applyBorder="1" applyAlignment="1">
      <alignment vertical="center"/>
    </xf>
    <xf numFmtId="0" fontId="4" fillId="0" borderId="67" xfId="0" applyNumberFormat="1" applyFont="1" applyFill="1" applyBorder="1" applyAlignment="1" quotePrefix="1">
      <alignment horizontal="center" vertical="center"/>
    </xf>
    <xf numFmtId="192" fontId="4" fillId="0" borderId="68" xfId="0" applyNumberFormat="1" applyFont="1" applyFill="1" applyBorder="1" applyAlignment="1">
      <alignment vertical="center"/>
    </xf>
    <xf numFmtId="192" fontId="4" fillId="0" borderId="69" xfId="0" applyNumberFormat="1" applyFont="1" applyFill="1" applyBorder="1" applyAlignment="1">
      <alignment vertical="center"/>
    </xf>
    <xf numFmtId="0" fontId="4" fillId="0" borderId="69" xfId="0" applyNumberFormat="1" applyFont="1" applyFill="1" applyBorder="1" applyAlignment="1" quotePrefix="1">
      <alignment horizontal="center" vertical="center"/>
    </xf>
    <xf numFmtId="192" fontId="4" fillId="0" borderId="70" xfId="0" applyNumberFormat="1" applyFont="1" applyFill="1" applyBorder="1" applyAlignment="1">
      <alignment vertical="center"/>
    </xf>
    <xf numFmtId="192" fontId="4" fillId="0" borderId="71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 quotePrefix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192" fontId="4" fillId="0" borderId="72" xfId="0" applyNumberFormat="1" applyFont="1" applyFill="1" applyBorder="1" applyAlignment="1">
      <alignment vertical="center"/>
    </xf>
    <xf numFmtId="192" fontId="4" fillId="0" borderId="73" xfId="0" applyNumberFormat="1" applyFont="1" applyFill="1" applyBorder="1" applyAlignment="1">
      <alignment vertical="center"/>
    </xf>
    <xf numFmtId="0" fontId="4" fillId="0" borderId="73" xfId="0" applyNumberFormat="1" applyFont="1" applyFill="1" applyBorder="1" applyAlignment="1" quotePrefix="1">
      <alignment horizontal="center" vertical="center"/>
    </xf>
    <xf numFmtId="192" fontId="4" fillId="0" borderId="74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69" xfId="0" applyNumberFormat="1" applyFont="1" applyFill="1" applyBorder="1" applyAlignment="1">
      <alignment horizontal="center" vertical="center"/>
    </xf>
    <xf numFmtId="192" fontId="4" fillId="24" borderId="68" xfId="0" applyNumberFormat="1" applyFont="1" applyFill="1" applyBorder="1" applyAlignment="1">
      <alignment vertical="center"/>
    </xf>
    <xf numFmtId="192" fontId="4" fillId="24" borderId="69" xfId="0" applyNumberFormat="1" applyFont="1" applyFill="1" applyBorder="1" applyAlignment="1">
      <alignment vertical="center"/>
    </xf>
    <xf numFmtId="0" fontId="4" fillId="24" borderId="69" xfId="0" applyNumberFormat="1" applyFont="1" applyFill="1" applyBorder="1" applyAlignment="1" quotePrefix="1">
      <alignment horizontal="center" vertical="center"/>
    </xf>
    <xf numFmtId="0" fontId="4" fillId="24" borderId="11" xfId="0" applyNumberFormat="1" applyFont="1" applyFill="1" applyBorder="1" applyAlignment="1" quotePrefix="1">
      <alignment horizontal="center" vertical="center"/>
    </xf>
    <xf numFmtId="192" fontId="4" fillId="25" borderId="68" xfId="0" applyNumberFormat="1" applyFont="1" applyFill="1" applyBorder="1" applyAlignment="1">
      <alignment vertical="center"/>
    </xf>
    <xf numFmtId="192" fontId="4" fillId="25" borderId="69" xfId="0" applyNumberFormat="1" applyFont="1" applyFill="1" applyBorder="1" applyAlignment="1">
      <alignment vertical="center"/>
    </xf>
    <xf numFmtId="0" fontId="4" fillId="25" borderId="69" xfId="0" applyNumberFormat="1" applyFont="1" applyFill="1" applyBorder="1" applyAlignment="1" quotePrefix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192" fontId="4" fillId="0" borderId="75" xfId="0" applyNumberFormat="1" applyFont="1" applyFill="1" applyBorder="1" applyAlignment="1">
      <alignment vertical="center"/>
    </xf>
    <xf numFmtId="0" fontId="4" fillId="0" borderId="75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vertical="center" textRotation="255"/>
    </xf>
    <xf numFmtId="183" fontId="4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29" fillId="0" borderId="0" xfId="103" applyFont="1">
      <alignment/>
      <protection/>
    </xf>
    <xf numFmtId="201" fontId="29" fillId="0" borderId="0" xfId="103" applyNumberFormat="1" applyFont="1">
      <alignment/>
      <protection/>
    </xf>
    <xf numFmtId="0" fontId="32" fillId="0" borderId="0" xfId="103" applyFont="1">
      <alignment/>
      <protection/>
    </xf>
    <xf numFmtId="0" fontId="29" fillId="0" borderId="38" xfId="122" applyFont="1" applyFill="1" applyBorder="1" applyAlignment="1">
      <alignment horizontal="center" vertical="center"/>
      <protection/>
    </xf>
    <xf numFmtId="0" fontId="29" fillId="0" borderId="76" xfId="122" applyFont="1" applyFill="1" applyBorder="1" applyAlignment="1">
      <alignment horizontal="center" vertical="center"/>
      <protection/>
    </xf>
    <xf numFmtId="0" fontId="29" fillId="0" borderId="77" xfId="122" applyFont="1" applyFill="1" applyBorder="1" applyAlignment="1">
      <alignment horizontal="center" vertical="center"/>
      <protection/>
    </xf>
    <xf numFmtId="0" fontId="29" fillId="0" borderId="71" xfId="129" applyFont="1" applyFill="1" applyBorder="1" applyAlignment="1">
      <alignment horizontal="left" vertical="center"/>
      <protection/>
    </xf>
    <xf numFmtId="0" fontId="29" fillId="0" borderId="71" xfId="12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9" fillId="0" borderId="0" xfId="103" applyFont="1" applyFill="1" applyAlignment="1">
      <alignment vertical="center"/>
      <protection/>
    </xf>
    <xf numFmtId="0" fontId="29" fillId="0" borderId="0" xfId="122" applyFont="1" applyFill="1" applyAlignment="1">
      <alignment vertical="center"/>
      <protection/>
    </xf>
    <xf numFmtId="0" fontId="29" fillId="0" borderId="35" xfId="129" applyFont="1" applyFill="1" applyBorder="1" applyAlignment="1">
      <alignment horizontal="center" vertical="center" wrapText="1"/>
      <protection/>
    </xf>
    <xf numFmtId="0" fontId="29" fillId="0" borderId="0" xfId="129" applyFont="1" applyFill="1" applyBorder="1" applyAlignment="1">
      <alignment horizontal="center" vertical="center" wrapText="1"/>
      <protection/>
    </xf>
    <xf numFmtId="0" fontId="29" fillId="0" borderId="39" xfId="122" applyFont="1" applyFill="1" applyBorder="1" applyAlignment="1">
      <alignment horizontal="center" vertical="center" wrapText="1"/>
      <protection/>
    </xf>
    <xf numFmtId="0" fontId="29" fillId="0" borderId="38" xfId="122" applyFont="1" applyFill="1" applyBorder="1" applyAlignment="1">
      <alignment horizontal="center" vertical="center" wrapText="1"/>
      <protection/>
    </xf>
    <xf numFmtId="0" fontId="29" fillId="0" borderId="35" xfId="122" applyFont="1" applyFill="1" applyBorder="1" applyAlignment="1">
      <alignment horizontal="center" vertical="center" wrapText="1"/>
      <protection/>
    </xf>
    <xf numFmtId="0" fontId="29" fillId="0" borderId="0" xfId="122" applyFont="1" applyFill="1" applyBorder="1" applyAlignment="1">
      <alignment horizontal="center" vertical="center" wrapText="1"/>
      <protection/>
    </xf>
    <xf numFmtId="0" fontId="29" fillId="0" borderId="78" xfId="122" applyFont="1" applyFill="1" applyBorder="1" applyAlignment="1">
      <alignment horizontal="center" vertical="center" wrapText="1"/>
      <protection/>
    </xf>
    <xf numFmtId="0" fontId="29" fillId="0" borderId="17" xfId="103" applyFont="1" applyBorder="1" applyAlignment="1">
      <alignment horizontal="center" vertical="center"/>
      <protection/>
    </xf>
    <xf numFmtId="0" fontId="29" fillId="0" borderId="22" xfId="103" applyFont="1" applyBorder="1" applyAlignment="1">
      <alignment horizontal="center" vertical="center"/>
      <protection/>
    </xf>
    <xf numFmtId="0" fontId="29" fillId="0" borderId="38" xfId="129" applyFont="1" applyFill="1" applyBorder="1" applyAlignment="1">
      <alignment horizontal="center" vertical="center" wrapText="1"/>
      <protection/>
    </xf>
    <xf numFmtId="0" fontId="29" fillId="0" borderId="0" xfId="103" applyFont="1">
      <alignment/>
      <protection/>
    </xf>
    <xf numFmtId="191" fontId="4" fillId="0" borderId="43" xfId="104" applyNumberFormat="1" applyFont="1" applyFill="1" applyBorder="1" applyAlignment="1">
      <alignment horizontal="right" vertical="center"/>
      <protection/>
    </xf>
    <xf numFmtId="192" fontId="4" fillId="0" borderId="17" xfId="104" applyNumberFormat="1" applyFont="1" applyFill="1" applyBorder="1" applyAlignment="1">
      <alignment horizontal="right" vertical="center"/>
      <protection/>
    </xf>
    <xf numFmtId="192" fontId="4" fillId="0" borderId="22" xfId="104" applyNumberFormat="1" applyFont="1" applyFill="1" applyBorder="1" applyAlignment="1">
      <alignment horizontal="right" vertical="center"/>
      <protection/>
    </xf>
    <xf numFmtId="191" fontId="4" fillId="0" borderId="17" xfId="104" applyNumberFormat="1" applyFont="1" applyFill="1" applyBorder="1" applyAlignment="1">
      <alignment horizontal="right" vertical="center"/>
      <protection/>
    </xf>
    <xf numFmtId="0" fontId="31" fillId="0" borderId="73" xfId="129" applyFont="1" applyFill="1" applyBorder="1" applyAlignment="1">
      <alignment horizontal="center" vertical="center" textRotation="255" wrapText="1"/>
      <protection/>
    </xf>
    <xf numFmtId="0" fontId="31" fillId="0" borderId="67" xfId="129" applyFont="1" applyFill="1" applyBorder="1" applyAlignment="1">
      <alignment horizontal="center" vertical="center" textRotation="255" wrapText="1"/>
      <protection/>
    </xf>
    <xf numFmtId="0" fontId="29" fillId="0" borderId="39" xfId="129" applyFont="1" applyFill="1" applyBorder="1" applyAlignment="1">
      <alignment horizontal="center" vertical="center" wrapText="1"/>
      <protection/>
    </xf>
    <xf numFmtId="0" fontId="29" fillId="0" borderId="40" xfId="103" applyFont="1" applyBorder="1" applyAlignment="1">
      <alignment vertical="center"/>
      <protection/>
    </xf>
    <xf numFmtId="0" fontId="29" fillId="0" borderId="35" xfId="103" applyFont="1" applyBorder="1" applyAlignment="1">
      <alignment vertical="center"/>
      <protection/>
    </xf>
    <xf numFmtId="0" fontId="29" fillId="0" borderId="19" xfId="103" applyFont="1" applyBorder="1" applyAlignment="1">
      <alignment vertical="center"/>
      <protection/>
    </xf>
    <xf numFmtId="0" fontId="29" fillId="0" borderId="43" xfId="122" applyFont="1" applyFill="1" applyBorder="1" applyAlignment="1">
      <alignment horizontal="center" vertical="center"/>
      <protection/>
    </xf>
    <xf numFmtId="0" fontId="29" fillId="0" borderId="79" xfId="122" applyFont="1" applyFill="1" applyBorder="1" applyAlignment="1">
      <alignment horizontal="center" vertical="center" wrapText="1"/>
      <protection/>
    </xf>
    <xf numFmtId="0" fontId="29" fillId="0" borderId="80" xfId="122" applyFont="1" applyFill="1" applyBorder="1" applyAlignment="1">
      <alignment horizontal="center" vertical="center" wrapText="1"/>
      <protection/>
    </xf>
    <xf numFmtId="0" fontId="29" fillId="0" borderId="73" xfId="129" applyFont="1" applyFill="1" applyBorder="1" applyAlignment="1">
      <alignment horizontal="center" vertical="center" textRotation="255"/>
      <protection/>
    </xf>
    <xf numFmtId="0" fontId="29" fillId="0" borderId="69" xfId="129" applyFont="1" applyFill="1" applyBorder="1" applyAlignment="1">
      <alignment horizontal="center" vertical="center" textRotation="255"/>
      <protection/>
    </xf>
    <xf numFmtId="0" fontId="29" fillId="0" borderId="67" xfId="129" applyFont="1" applyFill="1" applyBorder="1" applyAlignment="1">
      <alignment horizontal="center" vertical="center" textRotation="255"/>
      <protection/>
    </xf>
    <xf numFmtId="0" fontId="0" fillId="0" borderId="71" xfId="0" applyBorder="1" applyAlignment="1">
      <alignment horizontal="center" vertical="center"/>
    </xf>
    <xf numFmtId="0" fontId="29" fillId="0" borderId="69" xfId="103" applyFont="1" applyBorder="1" applyAlignment="1">
      <alignment horizontal="center" vertical="center" textRotation="255"/>
      <protection/>
    </xf>
    <xf numFmtId="0" fontId="29" fillId="0" borderId="67" xfId="103" applyFont="1" applyBorder="1" applyAlignment="1">
      <alignment horizontal="center" vertical="center" textRotation="255"/>
      <protection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63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27" fillId="0" borderId="0" xfId="0" applyFont="1" applyFill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vertical="center" wrapText="1" shrinkToFit="1"/>
    </xf>
    <xf numFmtId="0" fontId="0" fillId="0" borderId="32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3" xfId="0" applyFont="1" applyBorder="1" applyAlignment="1">
      <alignment horizontal="center" vertical="center" textRotation="255"/>
    </xf>
    <xf numFmtId="0" fontId="0" fillId="0" borderId="28" xfId="0" applyFont="1" applyFill="1" applyBorder="1" applyAlignment="1">
      <alignment vertical="center" wrapText="1" shrinkToFit="1"/>
    </xf>
    <xf numFmtId="0" fontId="0" fillId="0" borderId="32" xfId="0" applyFont="1" applyFill="1" applyBorder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>
      <alignment horizontal="center" vertical="center" textRotation="255"/>
    </xf>
    <xf numFmtId="0" fontId="4" fillId="0" borderId="63" xfId="0" applyNumberFormat="1" applyFont="1" applyFill="1" applyBorder="1" applyAlignment="1">
      <alignment horizontal="center" vertical="center" textRotation="255"/>
    </xf>
    <xf numFmtId="0" fontId="4" fillId="0" borderId="82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29" fillId="0" borderId="0" xfId="107" applyFont="1">
      <alignment/>
      <protection/>
    </xf>
    <xf numFmtId="0" fontId="29" fillId="0" borderId="40" xfId="107" applyFont="1" applyBorder="1" applyAlignment="1">
      <alignment vertical="center"/>
      <protection/>
    </xf>
    <xf numFmtId="0" fontId="29" fillId="0" borderId="43" xfId="123" applyFont="1" applyFill="1" applyBorder="1" applyAlignment="1">
      <alignment horizontal="center" vertical="center"/>
      <protection/>
    </xf>
    <xf numFmtId="0" fontId="29" fillId="0" borderId="17" xfId="107" applyFont="1" applyBorder="1" applyAlignment="1">
      <alignment horizontal="center" vertical="center"/>
      <protection/>
    </xf>
    <xf numFmtId="0" fontId="29" fillId="0" borderId="22" xfId="107" applyFont="1" applyBorder="1" applyAlignment="1">
      <alignment horizontal="center" vertical="center"/>
      <protection/>
    </xf>
    <xf numFmtId="0" fontId="31" fillId="0" borderId="0" xfId="123" applyFont="1" applyAlignment="1">
      <alignment vertical="center"/>
      <protection/>
    </xf>
    <xf numFmtId="0" fontId="29" fillId="0" borderId="35" xfId="107" applyFont="1" applyBorder="1" applyAlignment="1">
      <alignment vertical="center"/>
      <protection/>
    </xf>
    <xf numFmtId="0" fontId="29" fillId="0" borderId="19" xfId="107" applyFont="1" applyBorder="1" applyAlignment="1">
      <alignment vertical="center"/>
      <protection/>
    </xf>
    <xf numFmtId="0" fontId="29" fillId="0" borderId="39" xfId="123" applyFont="1" applyFill="1" applyBorder="1" applyAlignment="1">
      <alignment horizontal="center" vertical="center" wrapText="1"/>
      <protection/>
    </xf>
    <xf numFmtId="0" fontId="29" fillId="0" borderId="38" xfId="123" applyFont="1" applyFill="1" applyBorder="1" applyAlignment="1">
      <alignment horizontal="center" vertical="center" wrapText="1"/>
      <protection/>
    </xf>
    <xf numFmtId="0" fontId="29" fillId="0" borderId="38" xfId="123" applyFont="1" applyFill="1" applyBorder="1" applyAlignment="1">
      <alignment horizontal="center" vertical="center"/>
      <protection/>
    </xf>
    <xf numFmtId="0" fontId="29" fillId="0" borderId="76" xfId="123" applyFont="1" applyFill="1" applyBorder="1" applyAlignment="1">
      <alignment horizontal="center" vertical="center"/>
      <protection/>
    </xf>
    <xf numFmtId="0" fontId="29" fillId="0" borderId="77" xfId="123" applyFont="1" applyFill="1" applyBorder="1" applyAlignment="1">
      <alignment horizontal="center" vertical="center"/>
      <protection/>
    </xf>
    <xf numFmtId="0" fontId="29" fillId="0" borderId="36" xfId="129" applyFont="1" applyFill="1" applyBorder="1" applyAlignment="1">
      <alignment horizontal="center" vertical="center" wrapText="1"/>
      <protection/>
    </xf>
    <xf numFmtId="0" fontId="29" fillId="0" borderId="16" xfId="129" applyFont="1" applyFill="1" applyBorder="1" applyAlignment="1">
      <alignment horizontal="center" vertical="center" wrapText="1"/>
      <protection/>
    </xf>
    <xf numFmtId="0" fontId="29" fillId="0" borderId="36" xfId="123" applyFont="1" applyFill="1" applyBorder="1" applyAlignment="1">
      <alignment horizontal="center" vertical="center" wrapText="1"/>
      <protection/>
    </xf>
    <xf numFmtId="0" fontId="29" fillId="0" borderId="16" xfId="123" applyFont="1" applyFill="1" applyBorder="1" applyAlignment="1">
      <alignment horizontal="center" vertical="center" wrapText="1"/>
      <protection/>
    </xf>
    <xf numFmtId="0" fontId="29" fillId="0" borderId="83" xfId="123" applyFont="1" applyFill="1" applyBorder="1" applyAlignment="1">
      <alignment horizontal="center" vertical="center" wrapText="1"/>
      <protection/>
    </xf>
    <xf numFmtId="0" fontId="29" fillId="0" borderId="84" xfId="123" applyFont="1" applyFill="1" applyBorder="1" applyAlignment="1">
      <alignment horizontal="center" vertical="center" wrapText="1"/>
      <protection/>
    </xf>
    <xf numFmtId="0" fontId="29" fillId="0" borderId="85" xfId="123" applyFont="1" applyFill="1" applyBorder="1" applyAlignment="1">
      <alignment horizontal="center" vertical="center" wrapText="1"/>
      <protection/>
    </xf>
    <xf numFmtId="191" fontId="29" fillId="0" borderId="43" xfId="123" applyNumberFormat="1" applyFont="1" applyFill="1" applyBorder="1" applyAlignment="1">
      <alignment vertical="center"/>
      <protection/>
    </xf>
    <xf numFmtId="222" fontId="29" fillId="0" borderId="0" xfId="123" applyNumberFormat="1" applyFont="1" applyFill="1" applyBorder="1" applyAlignment="1">
      <alignment vertical="center"/>
      <protection/>
    </xf>
    <xf numFmtId="191" fontId="29" fillId="0" borderId="35" xfId="123" applyNumberFormat="1" applyFont="1" applyFill="1" applyBorder="1" applyAlignment="1">
      <alignment vertical="center"/>
      <protection/>
    </xf>
    <xf numFmtId="191" fontId="29" fillId="0" borderId="86" xfId="123" applyNumberFormat="1" applyFont="1" applyFill="1" applyBorder="1" applyAlignment="1">
      <alignment vertical="center"/>
      <protection/>
    </xf>
    <xf numFmtId="222" fontId="29" fillId="0" borderId="87" xfId="123" applyNumberFormat="1" applyFont="1" applyFill="1" applyBorder="1" applyAlignment="1">
      <alignment vertical="center"/>
      <protection/>
    </xf>
    <xf numFmtId="222" fontId="29" fillId="0" borderId="19" xfId="123" applyNumberFormat="1" applyFont="1" applyFill="1" applyBorder="1" applyAlignment="1">
      <alignment vertical="center"/>
      <protection/>
    </xf>
    <xf numFmtId="0" fontId="31" fillId="0" borderId="69" xfId="129" applyFont="1" applyFill="1" applyBorder="1" applyAlignment="1">
      <alignment horizontal="center" vertical="center" textRotation="255" wrapText="1"/>
      <protection/>
    </xf>
    <xf numFmtId="191" fontId="29" fillId="0" borderId="0" xfId="123" applyNumberFormat="1" applyFont="1" applyFill="1" applyBorder="1" applyAlignment="1">
      <alignment vertical="center"/>
      <protection/>
    </xf>
    <xf numFmtId="201" fontId="29" fillId="0" borderId="0" xfId="123" applyNumberFormat="1" applyFont="1" applyFill="1" applyBorder="1" applyAlignment="1">
      <alignment vertical="center"/>
      <protection/>
    </xf>
    <xf numFmtId="0" fontId="31" fillId="0" borderId="0" xfId="123" applyFont="1" applyFill="1" applyAlignment="1">
      <alignment vertical="center"/>
      <protection/>
    </xf>
    <xf numFmtId="0" fontId="31" fillId="0" borderId="67" xfId="107" applyFont="1" applyBorder="1" applyAlignment="1">
      <alignment horizontal="center" vertical="center" textRotation="255" wrapText="1"/>
      <protection/>
    </xf>
    <xf numFmtId="201" fontId="29" fillId="0" borderId="17" xfId="123" applyNumberFormat="1" applyFont="1" applyFill="1" applyBorder="1" applyAlignment="1">
      <alignment vertical="center"/>
      <protection/>
    </xf>
    <xf numFmtId="222" fontId="29" fillId="0" borderId="17" xfId="123" applyNumberFormat="1" applyFont="1" applyFill="1" applyBorder="1" applyAlignment="1">
      <alignment vertical="center"/>
      <protection/>
    </xf>
    <xf numFmtId="191" fontId="29" fillId="0" borderId="88" xfId="123" applyNumberFormat="1" applyFont="1" applyFill="1" applyBorder="1" applyAlignment="1">
      <alignment vertical="center"/>
      <protection/>
    </xf>
    <xf numFmtId="222" fontId="29" fillId="0" borderId="89" xfId="123" applyNumberFormat="1" applyFont="1" applyFill="1" applyBorder="1" applyAlignment="1">
      <alignment vertical="center"/>
      <protection/>
    </xf>
    <xf numFmtId="222" fontId="29" fillId="0" borderId="22" xfId="123" applyNumberFormat="1" applyFont="1" applyFill="1" applyBorder="1" applyAlignment="1">
      <alignment vertical="center"/>
      <protection/>
    </xf>
    <xf numFmtId="191" fontId="29" fillId="0" borderId="16" xfId="123" applyNumberFormat="1" applyFont="1" applyFill="1" applyBorder="1" applyAlignment="1">
      <alignment vertical="center"/>
      <protection/>
    </xf>
    <xf numFmtId="201" fontId="29" fillId="0" borderId="16" xfId="123" applyNumberFormat="1" applyFont="1" applyFill="1" applyBorder="1" applyAlignment="1">
      <alignment vertical="center"/>
      <protection/>
    </xf>
    <xf numFmtId="191" fontId="29" fillId="0" borderId="36" xfId="123" applyNumberFormat="1" applyFont="1" applyFill="1" applyBorder="1" applyAlignment="1">
      <alignment vertical="center"/>
      <protection/>
    </xf>
    <xf numFmtId="222" fontId="29" fillId="0" borderId="16" xfId="123" applyNumberFormat="1" applyFont="1" applyFill="1" applyBorder="1" applyAlignment="1">
      <alignment vertical="center"/>
      <protection/>
    </xf>
    <xf numFmtId="191" fontId="29" fillId="0" borderId="90" xfId="123" applyNumberFormat="1" applyFont="1" applyFill="1" applyBorder="1" applyAlignment="1">
      <alignment vertical="center"/>
      <protection/>
    </xf>
    <xf numFmtId="222" fontId="29" fillId="0" borderId="91" xfId="123" applyNumberFormat="1" applyFont="1" applyFill="1" applyBorder="1" applyAlignment="1">
      <alignment vertical="center"/>
      <protection/>
    </xf>
    <xf numFmtId="222" fontId="29" fillId="0" borderId="21" xfId="123" applyNumberFormat="1" applyFont="1" applyFill="1" applyBorder="1" applyAlignment="1">
      <alignment vertical="center"/>
      <protection/>
    </xf>
    <xf numFmtId="0" fontId="29" fillId="0" borderId="69" xfId="107" applyFont="1" applyBorder="1" applyAlignment="1">
      <alignment horizontal="center" vertical="center" textRotation="255"/>
      <protection/>
    </xf>
    <xf numFmtId="191" fontId="29" fillId="0" borderId="17" xfId="123" applyNumberFormat="1" applyFont="1" applyFill="1" applyBorder="1" applyAlignment="1">
      <alignment vertical="center"/>
      <protection/>
    </xf>
    <xf numFmtId="191" fontId="29" fillId="0" borderId="38" xfId="123" applyNumberFormat="1" applyFont="1" applyFill="1" applyBorder="1" applyAlignment="1">
      <alignment vertical="center"/>
      <protection/>
    </xf>
    <xf numFmtId="201" fontId="29" fillId="0" borderId="38" xfId="123" applyNumberFormat="1" applyFont="1" applyFill="1" applyBorder="1" applyAlignment="1">
      <alignment vertical="center"/>
      <protection/>
    </xf>
    <xf numFmtId="191" fontId="29" fillId="0" borderId="39" xfId="123" applyNumberFormat="1" applyFont="1" applyFill="1" applyBorder="1" applyAlignment="1">
      <alignment vertical="center"/>
      <protection/>
    </xf>
    <xf numFmtId="222" fontId="29" fillId="0" borderId="38" xfId="123" applyNumberFormat="1" applyFont="1" applyFill="1" applyBorder="1" applyAlignment="1">
      <alignment vertical="center"/>
      <protection/>
    </xf>
    <xf numFmtId="191" fontId="29" fillId="0" borderId="92" xfId="123" applyNumberFormat="1" applyFont="1" applyFill="1" applyBorder="1" applyAlignment="1">
      <alignment vertical="center"/>
      <protection/>
    </xf>
    <xf numFmtId="222" fontId="29" fillId="0" borderId="93" xfId="123" applyNumberFormat="1" applyFont="1" applyFill="1" applyBorder="1" applyAlignment="1">
      <alignment vertical="center"/>
      <protection/>
    </xf>
    <xf numFmtId="222" fontId="29" fillId="0" borderId="40" xfId="123" applyNumberFormat="1" applyFont="1" applyFill="1" applyBorder="1" applyAlignment="1">
      <alignment vertical="center"/>
      <protection/>
    </xf>
    <xf numFmtId="0" fontId="29" fillId="0" borderId="67" xfId="107" applyFont="1" applyBorder="1" applyAlignment="1">
      <alignment horizontal="center" vertical="center" textRotation="255"/>
      <protection/>
    </xf>
    <xf numFmtId="201" fontId="29" fillId="0" borderId="22" xfId="123" applyNumberFormat="1" applyFont="1" applyFill="1" applyBorder="1" applyAlignment="1">
      <alignment vertical="center"/>
      <protection/>
    </xf>
    <xf numFmtId="0" fontId="29" fillId="0" borderId="36" xfId="123" applyFont="1" applyFill="1" applyBorder="1" applyAlignment="1">
      <alignment horizontal="center" vertical="center"/>
      <protection/>
    </xf>
    <xf numFmtId="0" fontId="29" fillId="0" borderId="21" xfId="123" applyFont="1" applyFill="1" applyBorder="1" applyAlignment="1">
      <alignment horizontal="center" vertical="center"/>
      <protection/>
    </xf>
    <xf numFmtId="201" fontId="29" fillId="0" borderId="22" xfId="81" applyNumberFormat="1" applyFont="1" applyFill="1" applyBorder="1" applyAlignment="1">
      <alignment vertical="center"/>
    </xf>
    <xf numFmtId="0" fontId="29" fillId="0" borderId="0" xfId="107" applyFont="1" applyFill="1" applyAlignment="1">
      <alignment vertical="center"/>
      <protection/>
    </xf>
    <xf numFmtId="0" fontId="29" fillId="0" borderId="0" xfId="123" applyFont="1" applyFill="1" applyAlignment="1">
      <alignment vertical="center"/>
      <protection/>
    </xf>
    <xf numFmtId="191" fontId="29" fillId="0" borderId="0" xfId="123" applyNumberFormat="1" applyFont="1" applyFill="1" applyAlignment="1">
      <alignment vertical="center"/>
      <protection/>
    </xf>
    <xf numFmtId="222" fontId="29" fillId="0" borderId="0" xfId="123" applyNumberFormat="1" applyFont="1" applyFill="1" applyAlignment="1">
      <alignment vertical="center"/>
      <protection/>
    </xf>
    <xf numFmtId="0" fontId="29" fillId="0" borderId="0" xfId="123" applyFont="1" applyFill="1" applyAlignment="1">
      <alignment vertical="top" wrapText="1"/>
      <protection/>
    </xf>
    <xf numFmtId="191" fontId="31" fillId="0" borderId="0" xfId="123" applyNumberFormat="1" applyFont="1" applyFill="1" applyAlignment="1">
      <alignment vertical="center"/>
      <protection/>
    </xf>
    <xf numFmtId="0" fontId="29" fillId="0" borderId="40" xfId="129" applyFont="1" applyFill="1" applyBorder="1" applyAlignment="1">
      <alignment horizontal="center" vertical="center" wrapText="1"/>
      <protection/>
    </xf>
    <xf numFmtId="0" fontId="29" fillId="0" borderId="17" xfId="123" applyFont="1" applyFill="1" applyBorder="1" applyAlignment="1">
      <alignment horizontal="center" vertical="center"/>
      <protection/>
    </xf>
    <xf numFmtId="0" fontId="29" fillId="0" borderId="22" xfId="123" applyFont="1" applyFill="1" applyBorder="1" applyAlignment="1">
      <alignment horizontal="center" vertical="center"/>
      <protection/>
    </xf>
    <xf numFmtId="0" fontId="29" fillId="0" borderId="19" xfId="129" applyFont="1" applyFill="1" applyBorder="1" applyAlignment="1">
      <alignment horizontal="center" vertical="center" wrapText="1"/>
      <protection/>
    </xf>
    <xf numFmtId="0" fontId="29" fillId="0" borderId="21" xfId="129" applyFont="1" applyFill="1" applyBorder="1" applyAlignment="1">
      <alignment horizontal="center" vertical="center" wrapText="1"/>
      <protection/>
    </xf>
    <xf numFmtId="0" fontId="29" fillId="0" borderId="0" xfId="123" applyFont="1" applyFill="1" applyAlignment="1">
      <alignment vertical="top" wrapText="1"/>
      <protection/>
    </xf>
    <xf numFmtId="0" fontId="29" fillId="0" borderId="0" xfId="111" applyFont="1">
      <alignment/>
      <protection/>
    </xf>
    <xf numFmtId="0" fontId="29" fillId="0" borderId="16" xfId="111" applyFont="1" applyBorder="1" applyAlignment="1">
      <alignment vertical="center"/>
      <protection/>
    </xf>
    <xf numFmtId="0" fontId="0" fillId="0" borderId="16" xfId="111" applyBorder="1" applyAlignment="1">
      <alignment vertical="center"/>
      <protection/>
    </xf>
    <xf numFmtId="0" fontId="29" fillId="0" borderId="16" xfId="111" applyFont="1" applyBorder="1" applyAlignment="1">
      <alignment/>
      <protection/>
    </xf>
    <xf numFmtId="0" fontId="29" fillId="0" borderId="16" xfId="111" applyFont="1" applyBorder="1" applyAlignment="1">
      <alignment horizontal="right"/>
      <protection/>
    </xf>
    <xf numFmtId="0" fontId="29" fillId="0" borderId="0" xfId="111" applyFont="1" applyBorder="1" applyAlignment="1">
      <alignment horizontal="center"/>
      <protection/>
    </xf>
    <xf numFmtId="0" fontId="0" fillId="0" borderId="39" xfId="111" applyBorder="1" applyAlignment="1">
      <alignment horizontal="center"/>
      <protection/>
    </xf>
    <xf numFmtId="0" fontId="0" fillId="0" borderId="40" xfId="111" applyBorder="1" applyAlignment="1">
      <alignment horizontal="center"/>
      <protection/>
    </xf>
    <xf numFmtId="0" fontId="29" fillId="0" borderId="35" xfId="111" applyFont="1" applyBorder="1" applyAlignment="1">
      <alignment horizontal="center" vertical="center"/>
      <protection/>
    </xf>
    <xf numFmtId="0" fontId="29" fillId="0" borderId="19" xfId="111" applyFont="1" applyBorder="1" applyAlignment="1">
      <alignment horizontal="center" vertical="center"/>
      <protection/>
    </xf>
    <xf numFmtId="0" fontId="29" fillId="0" borderId="39" xfId="111" applyFont="1" applyBorder="1" applyAlignment="1">
      <alignment horizontal="center" vertical="center"/>
      <protection/>
    </xf>
    <xf numFmtId="0" fontId="0" fillId="0" borderId="38" xfId="111" applyBorder="1" applyAlignment="1">
      <alignment horizontal="center" vertical="center"/>
      <protection/>
    </xf>
    <xf numFmtId="0" fontId="0" fillId="0" borderId="16" xfId="111" applyBorder="1" applyAlignment="1">
      <alignment/>
      <protection/>
    </xf>
    <xf numFmtId="0" fontId="0" fillId="0" borderId="21" xfId="111" applyBorder="1" applyAlignment="1">
      <alignment/>
      <protection/>
    </xf>
    <xf numFmtId="0" fontId="0" fillId="0" borderId="0" xfId="111" applyBorder="1" applyAlignment="1">
      <alignment/>
      <protection/>
    </xf>
    <xf numFmtId="0" fontId="0" fillId="0" borderId="36" xfId="111" applyBorder="1" applyAlignment="1">
      <alignment horizontal="center"/>
      <protection/>
    </xf>
    <xf numFmtId="0" fontId="0" fillId="0" borderId="21" xfId="111" applyBorder="1" applyAlignment="1">
      <alignment horizontal="center"/>
      <protection/>
    </xf>
    <xf numFmtId="0" fontId="0" fillId="0" borderId="36" xfId="111" applyBorder="1" applyAlignment="1">
      <alignment horizontal="center" vertical="center"/>
      <protection/>
    </xf>
    <xf numFmtId="0" fontId="0" fillId="0" borderId="21" xfId="111" applyBorder="1" applyAlignment="1">
      <alignment horizontal="center" vertical="center"/>
      <protection/>
    </xf>
    <xf numFmtId="0" fontId="0" fillId="0" borderId="16" xfId="111" applyBorder="1" applyAlignment="1">
      <alignment horizontal="center" vertical="center"/>
      <protection/>
    </xf>
    <xf numFmtId="0" fontId="29" fillId="0" borderId="43" xfId="111" applyFont="1" applyBorder="1" applyAlignment="1">
      <alignment horizontal="center"/>
      <protection/>
    </xf>
    <xf numFmtId="0" fontId="29" fillId="0" borderId="22" xfId="111" applyFont="1" applyBorder="1" applyAlignment="1">
      <alignment horizontal="center"/>
      <protection/>
    </xf>
    <xf numFmtId="0" fontId="29" fillId="0" borderId="73" xfId="111" applyFont="1" applyBorder="1" applyAlignment="1">
      <alignment horizontal="center" vertical="center" textRotation="255"/>
      <protection/>
    </xf>
    <xf numFmtId="0" fontId="29" fillId="0" borderId="71" xfId="111" applyFont="1" applyBorder="1">
      <alignment/>
      <protection/>
    </xf>
    <xf numFmtId="232" fontId="29" fillId="0" borderId="43" xfId="111" applyNumberFormat="1" applyFont="1" applyBorder="1">
      <alignment/>
      <protection/>
    </xf>
    <xf numFmtId="233" fontId="29" fillId="0" borderId="22" xfId="111" applyNumberFormat="1" applyFont="1" applyBorder="1">
      <alignment/>
      <protection/>
    </xf>
    <xf numFmtId="232" fontId="29" fillId="0" borderId="0" xfId="111" applyNumberFormat="1" applyFont="1" applyBorder="1">
      <alignment/>
      <protection/>
    </xf>
    <xf numFmtId="0" fontId="29" fillId="0" borderId="69" xfId="111" applyFont="1" applyBorder="1" applyAlignment="1">
      <alignment horizontal="center" vertical="center" textRotation="255"/>
      <protection/>
    </xf>
    <xf numFmtId="0" fontId="0" fillId="0" borderId="67" xfId="111" applyBorder="1" applyAlignment="1">
      <alignment horizontal="center" vertical="center" textRotation="255"/>
      <protection/>
    </xf>
    <xf numFmtId="0" fontId="29" fillId="0" borderId="39" xfId="111" applyFont="1" applyBorder="1" applyAlignment="1">
      <alignment horizontal="center" vertical="center" textRotation="255"/>
      <protection/>
    </xf>
    <xf numFmtId="0" fontId="29" fillId="0" borderId="35" xfId="111" applyFont="1" applyBorder="1" applyAlignment="1">
      <alignment horizontal="center" vertical="center" textRotation="255"/>
      <protection/>
    </xf>
    <xf numFmtId="0" fontId="0" fillId="0" borderId="36" xfId="111" applyBorder="1" applyAlignment="1">
      <alignment horizontal="center" vertical="center" textRotation="255"/>
      <protection/>
    </xf>
    <xf numFmtId="0" fontId="0" fillId="0" borderId="40" xfId="111" applyBorder="1" applyAlignment="1">
      <alignment horizontal="center" vertical="center"/>
      <protection/>
    </xf>
    <xf numFmtId="0" fontId="29" fillId="0" borderId="17" xfId="111" applyFont="1" applyBorder="1" applyAlignment="1">
      <alignment horizontal="center"/>
      <protection/>
    </xf>
    <xf numFmtId="0" fontId="0" fillId="0" borderId="35" xfId="111" applyBorder="1" applyAlignment="1">
      <alignment horizontal="center" vertical="center"/>
      <protection/>
    </xf>
    <xf numFmtId="0" fontId="0" fillId="0" borderId="19" xfId="111" applyBorder="1" applyAlignment="1">
      <alignment horizontal="center" vertical="center"/>
      <protection/>
    </xf>
    <xf numFmtId="0" fontId="29" fillId="0" borderId="71" xfId="111" applyFont="1" applyBorder="1" applyAlignment="1">
      <alignment horizontal="center" wrapText="1"/>
      <protection/>
    </xf>
    <xf numFmtId="0" fontId="29" fillId="0" borderId="39" xfId="111" applyFont="1" applyBorder="1" applyAlignment="1">
      <alignment/>
      <protection/>
    </xf>
    <xf numFmtId="0" fontId="0" fillId="0" borderId="17" xfId="111" applyBorder="1" applyAlignment="1">
      <alignment/>
      <protection/>
    </xf>
    <xf numFmtId="0" fontId="0" fillId="0" borderId="22" xfId="111" applyBorder="1" applyAlignment="1">
      <alignment/>
      <protection/>
    </xf>
    <xf numFmtId="0" fontId="0" fillId="0" borderId="71" xfId="111" applyBorder="1" applyAlignment="1">
      <alignment wrapText="1"/>
      <protection/>
    </xf>
    <xf numFmtId="0" fontId="29" fillId="0" borderId="67" xfId="111" applyFont="1" applyBorder="1">
      <alignment/>
      <protection/>
    </xf>
    <xf numFmtId="0" fontId="29" fillId="0" borderId="71" xfId="111" applyFont="1" applyBorder="1" applyAlignment="1">
      <alignment horizontal="center"/>
      <protection/>
    </xf>
    <xf numFmtId="0" fontId="29" fillId="0" borderId="67" xfId="111" applyFont="1" applyBorder="1" applyAlignment="1">
      <alignment horizontal="center" vertical="center" textRotation="255"/>
      <protection/>
    </xf>
    <xf numFmtId="232" fontId="29" fillId="0" borderId="71" xfId="111" applyNumberFormat="1" applyFont="1" applyBorder="1">
      <alignment/>
      <protection/>
    </xf>
    <xf numFmtId="0" fontId="29" fillId="0" borderId="71" xfId="111" applyFont="1" applyBorder="1" applyAlignment="1">
      <alignment horizontal="center" vertical="center" textRotation="255"/>
      <protection/>
    </xf>
    <xf numFmtId="0" fontId="29" fillId="0" borderId="71" xfId="111" applyFont="1" applyBorder="1" applyAlignment="1">
      <alignment horizontal="center" vertical="center" textRotation="255" wrapText="1"/>
      <protection/>
    </xf>
  </cellXfs>
  <cellStyles count="11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標準_03公・図3" xfId="106"/>
    <cellStyle name="標準_10ex532.xls" xfId="107"/>
    <cellStyle name="標準_B01法第３条" xfId="108"/>
    <cellStyle name="標準_D00登録別" xfId="109"/>
    <cellStyle name="標準_D04年度別D" xfId="110"/>
    <cellStyle name="標準_es180534" xfId="111"/>
    <cellStyle name="標準_F00登録別" xfId="112"/>
    <cellStyle name="標準_F01超過事例" xfId="113"/>
    <cellStyle name="標準_Sheet1" xfId="114"/>
    <cellStyle name="標準_Sheet2" xfId="115"/>
    <cellStyle name="標準_Sheet3" xfId="116"/>
    <cellStyle name="標準_Sheet7" xfId="117"/>
    <cellStyle name="標準_U00超過内訳" xfId="118"/>
    <cellStyle name="標準_U00登録別" xfId="119"/>
    <cellStyle name="標準_U05経緯（詳細）D1" xfId="120"/>
    <cellStyle name="標準_公表資料（個別表）図表F" xfId="121"/>
    <cellStyle name="標準_公表資料１（個）図表" xfId="122"/>
    <cellStyle name="標準_公表資料１（個）図表_10ex532.xls" xfId="123"/>
    <cellStyle name="標準_資料－４ 個別表・図表" xfId="124"/>
    <cellStyle name="標準_全個別00総事例D1" xfId="125"/>
    <cellStyle name="標準_全個別02年度別事例D1" xfId="126"/>
    <cellStyle name="標準_土壌2003集計結果（公表用）" xfId="127"/>
    <cellStyle name="標準_同時調査" xfId="128"/>
    <cellStyle name="標準_表5" xfId="129"/>
    <cellStyle name="Followed Hyperlink" xfId="130"/>
    <cellStyle name="良い" xfId="131"/>
    <cellStyle name="良い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571500</xdr:colOff>
      <xdr:row>67</xdr:row>
      <xdr:rowOff>85725</xdr:rowOff>
    </xdr:from>
    <xdr:to>
      <xdr:col>33</xdr:col>
      <xdr:colOff>200025</xdr:colOff>
      <xdr:row>76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354550" y="13573125"/>
          <a:ext cx="13144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H20+1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件（重）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削除12件
H19-7件
　　適2　V1　重4
H20-5件
　　適3　V1　複1
　　　　↓↓±すると
-11件　×-6
　　V-2　重-3　複-1</a:t>
          </a:r>
        </a:p>
      </xdr:txBody>
    </xdr:sp>
    <xdr:clientData/>
  </xdr:twoCellAnchor>
  <xdr:twoCellAnchor>
    <xdr:from>
      <xdr:col>32</xdr:col>
      <xdr:colOff>1657350</xdr:colOff>
      <xdr:row>29</xdr:row>
      <xdr:rowOff>85725</xdr:rowOff>
    </xdr:from>
    <xdr:to>
      <xdr:col>34</xdr:col>
      <xdr:colOff>200025</xdr:colOff>
      <xdr:row>29</xdr:row>
      <xdr:rowOff>85725</xdr:rowOff>
    </xdr:to>
    <xdr:sp>
      <xdr:nvSpPr>
        <xdr:cNvPr id="2" name="Line 2"/>
        <xdr:cNvSpPr>
          <a:spLocks/>
        </xdr:cNvSpPr>
      </xdr:nvSpPr>
      <xdr:spPr>
        <a:xfrm>
          <a:off x="18440400" y="6334125"/>
          <a:ext cx="6096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51</xdr:row>
      <xdr:rowOff>114300</xdr:rowOff>
    </xdr:from>
    <xdr:to>
      <xdr:col>34</xdr:col>
      <xdr:colOff>257175</xdr:colOff>
      <xdr:row>51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8507075" y="10553700"/>
          <a:ext cx="600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67</xdr:row>
      <xdr:rowOff>104775</xdr:rowOff>
    </xdr:from>
    <xdr:to>
      <xdr:col>34</xdr:col>
      <xdr:colOff>257175</xdr:colOff>
      <xdr:row>67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8659475" y="13592175"/>
          <a:ext cx="447675" cy="47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59</xdr:row>
      <xdr:rowOff>104775</xdr:rowOff>
    </xdr:from>
    <xdr:to>
      <xdr:col>34</xdr:col>
      <xdr:colOff>238125</xdr:colOff>
      <xdr:row>59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8478500" y="12068175"/>
          <a:ext cx="6096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1647825</xdr:colOff>
      <xdr:row>102</xdr:row>
      <xdr:rowOff>104775</xdr:rowOff>
    </xdr:from>
    <xdr:to>
      <xdr:col>34</xdr:col>
      <xdr:colOff>180975</xdr:colOff>
      <xdr:row>102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8430875" y="20259675"/>
          <a:ext cx="600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142</xdr:row>
      <xdr:rowOff>104775</xdr:rowOff>
    </xdr:from>
    <xdr:to>
      <xdr:col>34</xdr:col>
      <xdr:colOff>257175</xdr:colOff>
      <xdr:row>142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507075" y="28546425"/>
          <a:ext cx="600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168</xdr:row>
      <xdr:rowOff>104775</xdr:rowOff>
    </xdr:from>
    <xdr:to>
      <xdr:col>34</xdr:col>
      <xdr:colOff>257175</xdr:colOff>
      <xdr:row>168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507075" y="33499425"/>
          <a:ext cx="600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202</xdr:row>
      <xdr:rowOff>85725</xdr:rowOff>
    </xdr:from>
    <xdr:to>
      <xdr:col>34</xdr:col>
      <xdr:colOff>266700</xdr:colOff>
      <xdr:row>202</xdr:row>
      <xdr:rowOff>85725</xdr:rowOff>
    </xdr:to>
    <xdr:sp>
      <xdr:nvSpPr>
        <xdr:cNvPr id="9" name="Line 9"/>
        <xdr:cNvSpPr>
          <a:spLocks/>
        </xdr:cNvSpPr>
      </xdr:nvSpPr>
      <xdr:spPr>
        <a:xfrm>
          <a:off x="18516600" y="39957375"/>
          <a:ext cx="600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1">
      <selection activeCell="E34" sqref="E34"/>
    </sheetView>
  </sheetViews>
  <sheetFormatPr defaultColWidth="13.00390625" defaultRowHeight="13.5"/>
  <cols>
    <col min="1" max="2" width="8.875" style="0" customWidth="1"/>
    <col min="3" max="3" width="7.625" style="0" bestFit="1" customWidth="1"/>
    <col min="4" max="4" width="7.375" style="0" bestFit="1" customWidth="1"/>
    <col min="5" max="5" width="6.625" style="0" bestFit="1" customWidth="1"/>
    <col min="6" max="6" width="5.875" style="0" bestFit="1" customWidth="1"/>
    <col min="7" max="7" width="6.625" style="0" bestFit="1" customWidth="1"/>
    <col min="8" max="8" width="5.875" style="0" bestFit="1" customWidth="1"/>
    <col min="9" max="9" width="6.625" style="0" bestFit="1" customWidth="1"/>
    <col min="10" max="10" width="5.875" style="0" bestFit="1" customWidth="1"/>
    <col min="11" max="11" width="4.375" style="0" bestFit="1" customWidth="1"/>
    <col min="12" max="12" width="3.875" style="0" bestFit="1" customWidth="1"/>
    <col min="13" max="13" width="5.375" style="0" bestFit="1" customWidth="1"/>
    <col min="14" max="14" width="4.875" style="0" bestFit="1" customWidth="1"/>
    <col min="15" max="16384" width="8.875" style="0" customWidth="1"/>
  </cols>
  <sheetData>
    <row r="1" spans="1:14" ht="16.5">
      <c r="A1" s="222" t="s">
        <v>326</v>
      </c>
      <c r="B1" s="222"/>
      <c r="C1" s="222"/>
      <c r="D1" s="223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16.5">
      <c r="A2" s="224"/>
      <c r="B2" s="243" t="s">
        <v>327</v>
      </c>
      <c r="C2" s="222"/>
      <c r="D2" s="223"/>
      <c r="E2" s="222"/>
      <c r="F2" s="222"/>
      <c r="G2" s="222"/>
      <c r="H2" s="222"/>
      <c r="I2" s="222"/>
      <c r="J2" s="222"/>
      <c r="K2" s="222"/>
      <c r="L2" s="224"/>
      <c r="M2" s="222"/>
      <c r="N2" s="224"/>
    </row>
    <row r="3" spans="1:14" ht="16.5">
      <c r="A3" s="250" t="s">
        <v>309</v>
      </c>
      <c r="B3" s="251"/>
      <c r="C3" s="254" t="s">
        <v>310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14" ht="16.5">
      <c r="A4" s="252"/>
      <c r="B4" s="253"/>
      <c r="C4" s="250" t="s">
        <v>311</v>
      </c>
      <c r="D4" s="242"/>
      <c r="E4" s="235" t="s">
        <v>312</v>
      </c>
      <c r="F4" s="236"/>
      <c r="G4" s="225"/>
      <c r="H4" s="225"/>
      <c r="I4" s="225"/>
      <c r="J4" s="225"/>
      <c r="K4" s="225"/>
      <c r="L4" s="225"/>
      <c r="M4" s="226"/>
      <c r="N4" s="227"/>
    </row>
    <row r="5" spans="1:14" ht="16.5">
      <c r="A5" s="252"/>
      <c r="B5" s="253"/>
      <c r="C5" s="233"/>
      <c r="D5" s="234"/>
      <c r="E5" s="237"/>
      <c r="F5" s="238"/>
      <c r="G5" s="239" t="s">
        <v>313</v>
      </c>
      <c r="H5" s="255"/>
      <c r="I5" s="239" t="s">
        <v>314</v>
      </c>
      <c r="J5" s="255"/>
      <c r="K5" s="239" t="s">
        <v>315</v>
      </c>
      <c r="L5" s="255"/>
      <c r="M5" s="239" t="s">
        <v>316</v>
      </c>
      <c r="N5" s="256"/>
    </row>
    <row r="6" spans="1:14" ht="18">
      <c r="A6" s="248" t="s">
        <v>317</v>
      </c>
      <c r="B6" s="228" t="s">
        <v>193</v>
      </c>
      <c r="C6" s="244">
        <v>157</v>
      </c>
      <c r="D6" s="245">
        <v>25</v>
      </c>
      <c r="E6" s="244">
        <v>118</v>
      </c>
      <c r="F6" s="246">
        <v>3</v>
      </c>
      <c r="G6" s="247">
        <v>48</v>
      </c>
      <c r="H6" s="245">
        <v>1</v>
      </c>
      <c r="I6" s="244">
        <v>62</v>
      </c>
      <c r="J6" s="246">
        <v>2</v>
      </c>
      <c r="K6" s="247">
        <v>0</v>
      </c>
      <c r="L6" s="245">
        <v>0</v>
      </c>
      <c r="M6" s="244">
        <v>8</v>
      </c>
      <c r="N6" s="246">
        <v>0</v>
      </c>
    </row>
    <row r="7" spans="1:17" ht="18">
      <c r="A7" s="249"/>
      <c r="B7" s="228" t="s">
        <v>318</v>
      </c>
      <c r="C7" s="244">
        <f>SUM(C6)</f>
        <v>157</v>
      </c>
      <c r="D7" s="245">
        <f aca="true" t="shared" si="0" ref="D7:N7">SUM(D6)</f>
        <v>25</v>
      </c>
      <c r="E7" s="244">
        <f t="shared" si="0"/>
        <v>118</v>
      </c>
      <c r="F7" s="246">
        <f t="shared" si="0"/>
        <v>3</v>
      </c>
      <c r="G7" s="247">
        <f t="shared" si="0"/>
        <v>48</v>
      </c>
      <c r="H7" s="245">
        <f t="shared" si="0"/>
        <v>1</v>
      </c>
      <c r="I7" s="244">
        <f t="shared" si="0"/>
        <v>62</v>
      </c>
      <c r="J7" s="246">
        <f t="shared" si="0"/>
        <v>2</v>
      </c>
      <c r="K7" s="247">
        <f t="shared" si="0"/>
        <v>0</v>
      </c>
      <c r="L7" s="245">
        <f t="shared" si="0"/>
        <v>0</v>
      </c>
      <c r="M7" s="244">
        <f t="shared" si="0"/>
        <v>8</v>
      </c>
      <c r="N7" s="246">
        <f t="shared" si="0"/>
        <v>0</v>
      </c>
      <c r="Q7" s="230"/>
    </row>
    <row r="8" spans="1:14" ht="18">
      <c r="A8" s="257" t="s">
        <v>319</v>
      </c>
      <c r="B8" s="228" t="s">
        <v>197</v>
      </c>
      <c r="C8" s="244">
        <v>18</v>
      </c>
      <c r="D8" s="245">
        <v>5</v>
      </c>
      <c r="E8" s="244">
        <v>5</v>
      </c>
      <c r="F8" s="246">
        <v>0</v>
      </c>
      <c r="G8" s="247">
        <v>3</v>
      </c>
      <c r="H8" s="245">
        <v>0</v>
      </c>
      <c r="I8" s="244">
        <v>2</v>
      </c>
      <c r="J8" s="246">
        <v>0</v>
      </c>
      <c r="K8" s="247">
        <v>0</v>
      </c>
      <c r="L8" s="245">
        <v>0</v>
      </c>
      <c r="M8" s="244">
        <v>0</v>
      </c>
      <c r="N8" s="246">
        <v>0</v>
      </c>
    </row>
    <row r="9" spans="1:14" ht="18">
      <c r="A9" s="261"/>
      <c r="B9" s="228" t="s">
        <v>199</v>
      </c>
      <c r="C9" s="244">
        <v>44</v>
      </c>
      <c r="D9" s="245">
        <v>11</v>
      </c>
      <c r="E9" s="244">
        <v>31</v>
      </c>
      <c r="F9" s="246">
        <v>2</v>
      </c>
      <c r="G9" s="247">
        <v>9</v>
      </c>
      <c r="H9" s="245">
        <v>0</v>
      </c>
      <c r="I9" s="244">
        <v>18</v>
      </c>
      <c r="J9" s="246">
        <v>2</v>
      </c>
      <c r="K9" s="247">
        <v>0</v>
      </c>
      <c r="L9" s="245">
        <v>0</v>
      </c>
      <c r="M9" s="244">
        <v>4</v>
      </c>
      <c r="N9" s="246">
        <v>0</v>
      </c>
    </row>
    <row r="10" spans="1:14" ht="18">
      <c r="A10" s="261"/>
      <c r="B10" s="228" t="s">
        <v>201</v>
      </c>
      <c r="C10" s="244">
        <v>43</v>
      </c>
      <c r="D10" s="245">
        <v>8</v>
      </c>
      <c r="E10" s="244">
        <v>30</v>
      </c>
      <c r="F10" s="246">
        <v>1</v>
      </c>
      <c r="G10" s="247">
        <v>7</v>
      </c>
      <c r="H10" s="245">
        <v>0</v>
      </c>
      <c r="I10" s="244">
        <v>22</v>
      </c>
      <c r="J10" s="246">
        <v>1</v>
      </c>
      <c r="K10" s="247">
        <v>0</v>
      </c>
      <c r="L10" s="245">
        <v>0</v>
      </c>
      <c r="M10" s="244">
        <v>1</v>
      </c>
      <c r="N10" s="246">
        <v>0</v>
      </c>
    </row>
    <row r="11" spans="1:14" ht="18">
      <c r="A11" s="261"/>
      <c r="B11" s="228" t="s">
        <v>203</v>
      </c>
      <c r="C11" s="244">
        <v>11</v>
      </c>
      <c r="D11" s="245">
        <v>5</v>
      </c>
      <c r="E11" s="244">
        <v>5</v>
      </c>
      <c r="F11" s="246">
        <v>0</v>
      </c>
      <c r="G11" s="247">
        <v>3</v>
      </c>
      <c r="H11" s="245">
        <v>0</v>
      </c>
      <c r="I11" s="244">
        <v>1</v>
      </c>
      <c r="J11" s="246">
        <v>0</v>
      </c>
      <c r="K11" s="247">
        <v>0</v>
      </c>
      <c r="L11" s="245">
        <v>0</v>
      </c>
      <c r="M11" s="244">
        <v>1</v>
      </c>
      <c r="N11" s="246">
        <v>0</v>
      </c>
    </row>
    <row r="12" spans="1:14" ht="18">
      <c r="A12" s="261"/>
      <c r="B12" s="228" t="s">
        <v>205</v>
      </c>
      <c r="C12" s="244">
        <v>70</v>
      </c>
      <c r="D12" s="245">
        <v>12</v>
      </c>
      <c r="E12" s="244">
        <v>38</v>
      </c>
      <c r="F12" s="246">
        <v>1</v>
      </c>
      <c r="G12" s="247">
        <v>19</v>
      </c>
      <c r="H12" s="245">
        <v>1</v>
      </c>
      <c r="I12" s="244">
        <v>16</v>
      </c>
      <c r="J12" s="246">
        <v>0</v>
      </c>
      <c r="K12" s="247">
        <v>0</v>
      </c>
      <c r="L12" s="245">
        <v>0</v>
      </c>
      <c r="M12" s="244">
        <v>3</v>
      </c>
      <c r="N12" s="246">
        <v>0</v>
      </c>
    </row>
    <row r="13" spans="1:14" ht="18">
      <c r="A13" s="261"/>
      <c r="B13" s="228" t="s">
        <v>207</v>
      </c>
      <c r="C13" s="244">
        <v>88</v>
      </c>
      <c r="D13" s="245">
        <v>24</v>
      </c>
      <c r="E13" s="244">
        <v>52</v>
      </c>
      <c r="F13" s="246">
        <v>1</v>
      </c>
      <c r="G13" s="247">
        <v>19</v>
      </c>
      <c r="H13" s="245">
        <v>0</v>
      </c>
      <c r="I13" s="244">
        <v>26</v>
      </c>
      <c r="J13" s="246">
        <v>1</v>
      </c>
      <c r="K13" s="247">
        <v>0</v>
      </c>
      <c r="L13" s="245">
        <v>0</v>
      </c>
      <c r="M13" s="244">
        <v>7</v>
      </c>
      <c r="N13" s="246">
        <v>0</v>
      </c>
    </row>
    <row r="14" spans="1:14" ht="18">
      <c r="A14" s="262"/>
      <c r="B14" s="229" t="s">
        <v>318</v>
      </c>
      <c r="C14" s="244">
        <f>SUM(C8:C13)</f>
        <v>274</v>
      </c>
      <c r="D14" s="245">
        <f aca="true" t="shared" si="1" ref="D14:N14">SUM(D8:D13)</f>
        <v>65</v>
      </c>
      <c r="E14" s="244">
        <f t="shared" si="1"/>
        <v>161</v>
      </c>
      <c r="F14" s="246">
        <f t="shared" si="1"/>
        <v>5</v>
      </c>
      <c r="G14" s="247">
        <f t="shared" si="1"/>
        <v>60</v>
      </c>
      <c r="H14" s="245">
        <f t="shared" si="1"/>
        <v>1</v>
      </c>
      <c r="I14" s="244">
        <f t="shared" si="1"/>
        <v>85</v>
      </c>
      <c r="J14" s="246">
        <f t="shared" si="1"/>
        <v>4</v>
      </c>
      <c r="K14" s="247">
        <f t="shared" si="1"/>
        <v>0</v>
      </c>
      <c r="L14" s="245">
        <f t="shared" si="1"/>
        <v>0</v>
      </c>
      <c r="M14" s="244">
        <f t="shared" si="1"/>
        <v>16</v>
      </c>
      <c r="N14" s="246">
        <f t="shared" si="1"/>
        <v>0</v>
      </c>
    </row>
    <row r="15" spans="1:14" ht="18">
      <c r="A15" s="258" t="s">
        <v>124</v>
      </c>
      <c r="B15" s="228" t="s">
        <v>211</v>
      </c>
      <c r="C15" s="244">
        <v>36</v>
      </c>
      <c r="D15" s="245">
        <v>17</v>
      </c>
      <c r="E15" s="244">
        <v>15</v>
      </c>
      <c r="F15" s="246">
        <v>2</v>
      </c>
      <c r="G15" s="247">
        <v>4</v>
      </c>
      <c r="H15" s="245">
        <v>0</v>
      </c>
      <c r="I15" s="244">
        <v>8</v>
      </c>
      <c r="J15" s="246">
        <v>2</v>
      </c>
      <c r="K15" s="247">
        <v>1</v>
      </c>
      <c r="L15" s="245">
        <v>0</v>
      </c>
      <c r="M15" s="244">
        <v>2</v>
      </c>
      <c r="N15" s="246">
        <v>0</v>
      </c>
    </row>
    <row r="16" spans="1:14" ht="18">
      <c r="A16" s="258"/>
      <c r="B16" s="228" t="s">
        <v>213</v>
      </c>
      <c r="C16" s="244">
        <v>71</v>
      </c>
      <c r="D16" s="245">
        <v>15</v>
      </c>
      <c r="E16" s="244">
        <v>53</v>
      </c>
      <c r="F16" s="246">
        <v>9</v>
      </c>
      <c r="G16" s="247">
        <v>15</v>
      </c>
      <c r="H16" s="245">
        <v>4</v>
      </c>
      <c r="I16" s="244">
        <v>27</v>
      </c>
      <c r="J16" s="246">
        <v>2</v>
      </c>
      <c r="K16" s="247">
        <v>0</v>
      </c>
      <c r="L16" s="245">
        <v>0</v>
      </c>
      <c r="M16" s="244">
        <v>11</v>
      </c>
      <c r="N16" s="246">
        <v>3</v>
      </c>
    </row>
    <row r="17" spans="1:14" ht="18">
      <c r="A17" s="258"/>
      <c r="B17" s="228" t="s">
        <v>215</v>
      </c>
      <c r="C17" s="244">
        <v>69</v>
      </c>
      <c r="D17" s="245">
        <v>29</v>
      </c>
      <c r="E17" s="244">
        <v>43</v>
      </c>
      <c r="F17" s="246">
        <v>10</v>
      </c>
      <c r="G17" s="247">
        <v>15</v>
      </c>
      <c r="H17" s="245">
        <v>2</v>
      </c>
      <c r="I17" s="244">
        <v>24</v>
      </c>
      <c r="J17" s="246">
        <v>8</v>
      </c>
      <c r="K17" s="247">
        <v>0</v>
      </c>
      <c r="L17" s="245">
        <v>0</v>
      </c>
      <c r="M17" s="244">
        <v>4</v>
      </c>
      <c r="N17" s="246">
        <v>0</v>
      </c>
    </row>
    <row r="18" spans="1:14" ht="18">
      <c r="A18" s="258"/>
      <c r="B18" s="228" t="s">
        <v>218</v>
      </c>
      <c r="C18" s="244">
        <v>876</v>
      </c>
      <c r="D18" s="245">
        <v>78</v>
      </c>
      <c r="E18" s="244">
        <v>355</v>
      </c>
      <c r="F18" s="246">
        <v>28</v>
      </c>
      <c r="G18" s="247">
        <v>90</v>
      </c>
      <c r="H18" s="245">
        <v>7</v>
      </c>
      <c r="I18" s="244">
        <v>229</v>
      </c>
      <c r="J18" s="246">
        <v>21</v>
      </c>
      <c r="K18" s="247">
        <v>0</v>
      </c>
      <c r="L18" s="245">
        <v>0</v>
      </c>
      <c r="M18" s="244">
        <v>36</v>
      </c>
      <c r="N18" s="246">
        <v>0</v>
      </c>
    </row>
    <row r="19" spans="1:14" ht="18">
      <c r="A19" s="258"/>
      <c r="B19" s="228" t="s">
        <v>225</v>
      </c>
      <c r="C19" s="244">
        <v>323</v>
      </c>
      <c r="D19" s="245">
        <v>52</v>
      </c>
      <c r="E19" s="244">
        <v>162</v>
      </c>
      <c r="F19" s="246">
        <v>17</v>
      </c>
      <c r="G19" s="247">
        <v>48</v>
      </c>
      <c r="H19" s="245">
        <v>8</v>
      </c>
      <c r="I19" s="244">
        <v>97</v>
      </c>
      <c r="J19" s="246">
        <v>8</v>
      </c>
      <c r="K19" s="247">
        <v>1</v>
      </c>
      <c r="L19" s="245">
        <v>0</v>
      </c>
      <c r="M19" s="244">
        <v>16</v>
      </c>
      <c r="N19" s="246">
        <v>1</v>
      </c>
    </row>
    <row r="20" spans="1:14" ht="18">
      <c r="A20" s="258"/>
      <c r="B20" s="228" t="s">
        <v>232</v>
      </c>
      <c r="C20" s="244">
        <v>3805</v>
      </c>
      <c r="D20" s="245">
        <v>296</v>
      </c>
      <c r="E20" s="244">
        <v>1458</v>
      </c>
      <c r="F20" s="246">
        <v>106</v>
      </c>
      <c r="G20" s="247">
        <v>192</v>
      </c>
      <c r="H20" s="245">
        <v>28</v>
      </c>
      <c r="I20" s="244">
        <v>1070</v>
      </c>
      <c r="J20" s="246">
        <v>68</v>
      </c>
      <c r="K20" s="247">
        <v>2</v>
      </c>
      <c r="L20" s="245">
        <v>0</v>
      </c>
      <c r="M20" s="244">
        <v>194</v>
      </c>
      <c r="N20" s="246">
        <v>10</v>
      </c>
    </row>
    <row r="21" spans="1:14" ht="18">
      <c r="A21" s="258"/>
      <c r="B21" s="228" t="s">
        <v>235</v>
      </c>
      <c r="C21" s="244">
        <v>1129</v>
      </c>
      <c r="D21" s="245">
        <v>118</v>
      </c>
      <c r="E21" s="244">
        <v>622</v>
      </c>
      <c r="F21" s="246">
        <v>48</v>
      </c>
      <c r="G21" s="247">
        <v>130</v>
      </c>
      <c r="H21" s="245">
        <v>11</v>
      </c>
      <c r="I21" s="244">
        <v>387</v>
      </c>
      <c r="J21" s="246">
        <v>36</v>
      </c>
      <c r="K21" s="247">
        <v>2</v>
      </c>
      <c r="L21" s="245">
        <v>0</v>
      </c>
      <c r="M21" s="244">
        <v>103</v>
      </c>
      <c r="N21" s="246">
        <v>1</v>
      </c>
    </row>
    <row r="22" spans="1:14" ht="18">
      <c r="A22" s="258"/>
      <c r="B22" s="228" t="s">
        <v>246</v>
      </c>
      <c r="C22" s="244">
        <v>195</v>
      </c>
      <c r="D22" s="245">
        <v>36</v>
      </c>
      <c r="E22" s="244">
        <v>150</v>
      </c>
      <c r="F22" s="246">
        <v>9</v>
      </c>
      <c r="G22" s="247">
        <v>33</v>
      </c>
      <c r="H22" s="245">
        <v>3</v>
      </c>
      <c r="I22" s="244">
        <v>107</v>
      </c>
      <c r="J22" s="246">
        <v>6</v>
      </c>
      <c r="K22" s="247">
        <v>0</v>
      </c>
      <c r="L22" s="245">
        <v>0</v>
      </c>
      <c r="M22" s="244">
        <v>10</v>
      </c>
      <c r="N22" s="246">
        <v>0</v>
      </c>
    </row>
    <row r="23" spans="1:14" ht="18">
      <c r="A23" s="258"/>
      <c r="B23" s="228" t="s">
        <v>248</v>
      </c>
      <c r="C23" s="244">
        <v>46</v>
      </c>
      <c r="D23" s="245">
        <v>19</v>
      </c>
      <c r="E23" s="244">
        <v>26</v>
      </c>
      <c r="F23" s="246">
        <v>6</v>
      </c>
      <c r="G23" s="247">
        <v>8</v>
      </c>
      <c r="H23" s="245">
        <v>2</v>
      </c>
      <c r="I23" s="244">
        <v>10</v>
      </c>
      <c r="J23" s="246">
        <v>3</v>
      </c>
      <c r="K23" s="247">
        <v>0</v>
      </c>
      <c r="L23" s="245">
        <v>0</v>
      </c>
      <c r="M23" s="244">
        <v>8</v>
      </c>
      <c r="N23" s="246">
        <v>1</v>
      </c>
    </row>
    <row r="24" spans="1:14" ht="18">
      <c r="A24" s="258"/>
      <c r="B24" s="228" t="s">
        <v>250</v>
      </c>
      <c r="C24" s="244">
        <v>100</v>
      </c>
      <c r="D24" s="245">
        <v>39</v>
      </c>
      <c r="E24" s="244">
        <v>54</v>
      </c>
      <c r="F24" s="246">
        <v>8</v>
      </c>
      <c r="G24" s="247">
        <v>17</v>
      </c>
      <c r="H24" s="245">
        <v>0</v>
      </c>
      <c r="I24" s="244">
        <v>32</v>
      </c>
      <c r="J24" s="246">
        <v>8</v>
      </c>
      <c r="K24" s="247">
        <v>1</v>
      </c>
      <c r="L24" s="245">
        <v>0</v>
      </c>
      <c r="M24" s="244">
        <v>4</v>
      </c>
      <c r="N24" s="246">
        <v>0</v>
      </c>
    </row>
    <row r="25" spans="1:14" ht="18">
      <c r="A25" s="259"/>
      <c r="B25" s="229" t="s">
        <v>318</v>
      </c>
      <c r="C25" s="244">
        <f>SUM(C15:C24)</f>
        <v>6650</v>
      </c>
      <c r="D25" s="245">
        <f aca="true" t="shared" si="2" ref="D25:N25">SUM(D15:D24)</f>
        <v>699</v>
      </c>
      <c r="E25" s="244">
        <f t="shared" si="2"/>
        <v>2938</v>
      </c>
      <c r="F25" s="246">
        <f t="shared" si="2"/>
        <v>243</v>
      </c>
      <c r="G25" s="247">
        <f t="shared" si="2"/>
        <v>552</v>
      </c>
      <c r="H25" s="245">
        <f t="shared" si="2"/>
        <v>65</v>
      </c>
      <c r="I25" s="244">
        <f t="shared" si="2"/>
        <v>1991</v>
      </c>
      <c r="J25" s="246">
        <f t="shared" si="2"/>
        <v>162</v>
      </c>
      <c r="K25" s="247">
        <f t="shared" si="2"/>
        <v>7</v>
      </c>
      <c r="L25" s="245">
        <f t="shared" si="2"/>
        <v>0</v>
      </c>
      <c r="M25" s="244">
        <f t="shared" si="2"/>
        <v>388</v>
      </c>
      <c r="N25" s="246">
        <f t="shared" si="2"/>
        <v>16</v>
      </c>
    </row>
    <row r="26" spans="1:14" ht="18">
      <c r="A26" s="257" t="s">
        <v>320</v>
      </c>
      <c r="B26" s="228" t="s">
        <v>255</v>
      </c>
      <c r="C26" s="244">
        <v>16</v>
      </c>
      <c r="D26" s="245">
        <v>6</v>
      </c>
      <c r="E26" s="244">
        <v>12</v>
      </c>
      <c r="F26" s="246">
        <v>5</v>
      </c>
      <c r="G26" s="247">
        <v>4</v>
      </c>
      <c r="H26" s="245">
        <v>3</v>
      </c>
      <c r="I26" s="244">
        <v>5</v>
      </c>
      <c r="J26" s="246">
        <v>2</v>
      </c>
      <c r="K26" s="247">
        <v>2</v>
      </c>
      <c r="L26" s="245">
        <v>0</v>
      </c>
      <c r="M26" s="244">
        <v>1</v>
      </c>
      <c r="N26" s="246">
        <v>0</v>
      </c>
    </row>
    <row r="27" spans="1:14" ht="18">
      <c r="A27" s="258"/>
      <c r="B27" s="228" t="s">
        <v>257</v>
      </c>
      <c r="C27" s="244">
        <v>42</v>
      </c>
      <c r="D27" s="245">
        <v>12</v>
      </c>
      <c r="E27" s="244">
        <v>20</v>
      </c>
      <c r="F27" s="246">
        <v>4</v>
      </c>
      <c r="G27" s="247">
        <v>3</v>
      </c>
      <c r="H27" s="245">
        <v>0</v>
      </c>
      <c r="I27" s="244">
        <v>14</v>
      </c>
      <c r="J27" s="246">
        <v>4</v>
      </c>
      <c r="K27" s="247">
        <v>0</v>
      </c>
      <c r="L27" s="245">
        <v>0</v>
      </c>
      <c r="M27" s="244">
        <v>3</v>
      </c>
      <c r="N27" s="246">
        <v>0</v>
      </c>
    </row>
    <row r="28" spans="1:14" ht="18">
      <c r="A28" s="258"/>
      <c r="B28" s="228" t="s">
        <v>259</v>
      </c>
      <c r="C28" s="244">
        <v>43</v>
      </c>
      <c r="D28" s="245">
        <v>13</v>
      </c>
      <c r="E28" s="244">
        <v>21</v>
      </c>
      <c r="F28" s="246">
        <v>3</v>
      </c>
      <c r="G28" s="247">
        <v>10</v>
      </c>
      <c r="H28" s="245">
        <v>1</v>
      </c>
      <c r="I28" s="244">
        <v>9</v>
      </c>
      <c r="J28" s="246">
        <v>2</v>
      </c>
      <c r="K28" s="247">
        <v>0</v>
      </c>
      <c r="L28" s="245">
        <v>0</v>
      </c>
      <c r="M28" s="244">
        <v>2</v>
      </c>
      <c r="N28" s="246">
        <v>0</v>
      </c>
    </row>
    <row r="29" spans="1:14" ht="18">
      <c r="A29" s="258"/>
      <c r="B29" s="228" t="s">
        <v>261</v>
      </c>
      <c r="C29" s="244">
        <v>75</v>
      </c>
      <c r="D29" s="245">
        <v>18</v>
      </c>
      <c r="E29" s="244">
        <v>52</v>
      </c>
      <c r="F29" s="246">
        <v>8</v>
      </c>
      <c r="G29" s="247">
        <v>11</v>
      </c>
      <c r="H29" s="245">
        <v>3</v>
      </c>
      <c r="I29" s="244">
        <v>32</v>
      </c>
      <c r="J29" s="246">
        <v>4</v>
      </c>
      <c r="K29" s="247">
        <v>1</v>
      </c>
      <c r="L29" s="245">
        <v>0</v>
      </c>
      <c r="M29" s="244">
        <v>8</v>
      </c>
      <c r="N29" s="246">
        <v>1</v>
      </c>
    </row>
    <row r="30" spans="1:14" ht="18">
      <c r="A30" s="258"/>
      <c r="B30" s="228" t="s">
        <v>264</v>
      </c>
      <c r="C30" s="244">
        <v>80</v>
      </c>
      <c r="D30" s="245">
        <v>22</v>
      </c>
      <c r="E30" s="244">
        <v>51</v>
      </c>
      <c r="F30" s="246">
        <v>8</v>
      </c>
      <c r="G30" s="247">
        <v>15</v>
      </c>
      <c r="H30" s="245">
        <v>4</v>
      </c>
      <c r="I30" s="244">
        <v>35</v>
      </c>
      <c r="J30" s="246">
        <v>4</v>
      </c>
      <c r="K30" s="247">
        <v>0</v>
      </c>
      <c r="L30" s="245">
        <v>0</v>
      </c>
      <c r="M30" s="244">
        <v>1</v>
      </c>
      <c r="N30" s="246">
        <v>0</v>
      </c>
    </row>
    <row r="31" spans="1:14" ht="18">
      <c r="A31" s="258"/>
      <c r="B31" s="228" t="s">
        <v>266</v>
      </c>
      <c r="C31" s="244">
        <v>676</v>
      </c>
      <c r="D31" s="245">
        <v>132</v>
      </c>
      <c r="E31" s="244">
        <v>525</v>
      </c>
      <c r="F31" s="246">
        <v>33</v>
      </c>
      <c r="G31" s="247">
        <v>93</v>
      </c>
      <c r="H31" s="245">
        <v>6</v>
      </c>
      <c r="I31" s="244">
        <v>379</v>
      </c>
      <c r="J31" s="246">
        <v>26</v>
      </c>
      <c r="K31" s="247">
        <v>2</v>
      </c>
      <c r="L31" s="245">
        <v>0</v>
      </c>
      <c r="M31" s="244">
        <v>51</v>
      </c>
      <c r="N31" s="246">
        <v>1</v>
      </c>
    </row>
    <row r="32" spans="1:14" ht="18">
      <c r="A32" s="258"/>
      <c r="B32" s="228" t="s">
        <v>273</v>
      </c>
      <c r="C32" s="244">
        <v>129</v>
      </c>
      <c r="D32" s="245">
        <v>12</v>
      </c>
      <c r="E32" s="244">
        <v>109</v>
      </c>
      <c r="F32" s="246">
        <v>0</v>
      </c>
      <c r="G32" s="247">
        <v>29</v>
      </c>
      <c r="H32" s="245">
        <v>0</v>
      </c>
      <c r="I32" s="244">
        <v>69</v>
      </c>
      <c r="J32" s="246">
        <v>0</v>
      </c>
      <c r="K32" s="247">
        <v>1</v>
      </c>
      <c r="L32" s="245">
        <v>0</v>
      </c>
      <c r="M32" s="244">
        <v>10</v>
      </c>
      <c r="N32" s="246">
        <v>0</v>
      </c>
    </row>
    <row r="33" spans="1:14" ht="18">
      <c r="A33" s="259"/>
      <c r="B33" s="229" t="s">
        <v>318</v>
      </c>
      <c r="C33" s="244">
        <f>SUM(C26:C32)</f>
        <v>1061</v>
      </c>
      <c r="D33" s="245">
        <f aca="true" t="shared" si="3" ref="D33:N33">SUM(D26:D32)</f>
        <v>215</v>
      </c>
      <c r="E33" s="244">
        <f t="shared" si="3"/>
        <v>790</v>
      </c>
      <c r="F33" s="246">
        <f t="shared" si="3"/>
        <v>61</v>
      </c>
      <c r="G33" s="247">
        <f t="shared" si="3"/>
        <v>165</v>
      </c>
      <c r="H33" s="245">
        <f t="shared" si="3"/>
        <v>17</v>
      </c>
      <c r="I33" s="244">
        <f t="shared" si="3"/>
        <v>543</v>
      </c>
      <c r="J33" s="246">
        <f t="shared" si="3"/>
        <v>42</v>
      </c>
      <c r="K33" s="247">
        <f t="shared" si="3"/>
        <v>6</v>
      </c>
      <c r="L33" s="245">
        <f t="shared" si="3"/>
        <v>0</v>
      </c>
      <c r="M33" s="244">
        <f t="shared" si="3"/>
        <v>76</v>
      </c>
      <c r="N33" s="246">
        <f t="shared" si="3"/>
        <v>2</v>
      </c>
    </row>
    <row r="34" spans="1:14" ht="18">
      <c r="A34" s="257" t="s">
        <v>321</v>
      </c>
      <c r="B34" s="228" t="s">
        <v>275</v>
      </c>
      <c r="C34" s="244">
        <v>96</v>
      </c>
      <c r="D34" s="245">
        <v>17</v>
      </c>
      <c r="E34" s="244">
        <v>42</v>
      </c>
      <c r="F34" s="246">
        <v>2</v>
      </c>
      <c r="G34" s="247">
        <v>15</v>
      </c>
      <c r="H34" s="245">
        <v>0</v>
      </c>
      <c r="I34" s="244">
        <v>22</v>
      </c>
      <c r="J34" s="246">
        <v>1</v>
      </c>
      <c r="K34" s="247">
        <v>0</v>
      </c>
      <c r="L34" s="245">
        <v>0</v>
      </c>
      <c r="M34" s="244">
        <v>5</v>
      </c>
      <c r="N34" s="246">
        <v>1</v>
      </c>
    </row>
    <row r="35" spans="1:14" ht="18">
      <c r="A35" s="258"/>
      <c r="B35" s="228" t="s">
        <v>277</v>
      </c>
      <c r="C35" s="244">
        <v>73</v>
      </c>
      <c r="D35" s="245">
        <v>31</v>
      </c>
      <c r="E35" s="244">
        <v>47</v>
      </c>
      <c r="F35" s="246">
        <v>9</v>
      </c>
      <c r="G35" s="247">
        <v>6</v>
      </c>
      <c r="H35" s="245">
        <v>0</v>
      </c>
      <c r="I35" s="244">
        <v>34</v>
      </c>
      <c r="J35" s="246">
        <v>9</v>
      </c>
      <c r="K35" s="247">
        <v>1</v>
      </c>
      <c r="L35" s="245">
        <v>0</v>
      </c>
      <c r="M35" s="244">
        <v>6</v>
      </c>
      <c r="N35" s="246">
        <v>0</v>
      </c>
    </row>
    <row r="36" spans="1:14" ht="18">
      <c r="A36" s="258"/>
      <c r="B36" s="228" t="s">
        <v>279</v>
      </c>
      <c r="C36" s="244">
        <v>821</v>
      </c>
      <c r="D36" s="245">
        <v>195</v>
      </c>
      <c r="E36" s="244">
        <v>506</v>
      </c>
      <c r="F36" s="246">
        <v>49</v>
      </c>
      <c r="G36" s="247">
        <v>61</v>
      </c>
      <c r="H36" s="245">
        <v>6</v>
      </c>
      <c r="I36" s="244">
        <v>366</v>
      </c>
      <c r="J36" s="246">
        <v>39</v>
      </c>
      <c r="K36" s="247">
        <v>0</v>
      </c>
      <c r="L36" s="245">
        <v>0</v>
      </c>
      <c r="M36" s="244">
        <v>79</v>
      </c>
      <c r="N36" s="246">
        <v>4</v>
      </c>
    </row>
    <row r="37" spans="1:14" ht="18">
      <c r="A37" s="258"/>
      <c r="B37" s="228" t="s">
        <v>291</v>
      </c>
      <c r="C37" s="244">
        <v>507</v>
      </c>
      <c r="D37" s="245">
        <v>94</v>
      </c>
      <c r="E37" s="244">
        <v>349</v>
      </c>
      <c r="F37" s="246">
        <v>42</v>
      </c>
      <c r="G37" s="247">
        <v>56</v>
      </c>
      <c r="H37" s="245">
        <v>10</v>
      </c>
      <c r="I37" s="244">
        <v>261</v>
      </c>
      <c r="J37" s="246">
        <v>31</v>
      </c>
      <c r="K37" s="247">
        <v>3</v>
      </c>
      <c r="L37" s="245">
        <v>0</v>
      </c>
      <c r="M37" s="244">
        <v>29</v>
      </c>
      <c r="N37" s="246">
        <v>1</v>
      </c>
    </row>
    <row r="38" spans="1:14" ht="18">
      <c r="A38" s="258"/>
      <c r="B38" s="228" t="s">
        <v>75</v>
      </c>
      <c r="C38" s="244">
        <v>28</v>
      </c>
      <c r="D38" s="245">
        <v>4</v>
      </c>
      <c r="E38" s="244">
        <v>18</v>
      </c>
      <c r="F38" s="246">
        <v>0</v>
      </c>
      <c r="G38" s="247">
        <v>4</v>
      </c>
      <c r="H38" s="245">
        <v>0</v>
      </c>
      <c r="I38" s="244">
        <v>12</v>
      </c>
      <c r="J38" s="246">
        <v>0</v>
      </c>
      <c r="K38" s="247">
        <v>0</v>
      </c>
      <c r="L38" s="245">
        <v>0</v>
      </c>
      <c r="M38" s="244">
        <v>2</v>
      </c>
      <c r="N38" s="246">
        <v>0</v>
      </c>
    </row>
    <row r="39" spans="1:14" ht="18">
      <c r="A39" s="258"/>
      <c r="B39" s="228" t="s">
        <v>77</v>
      </c>
      <c r="C39" s="244">
        <v>21</v>
      </c>
      <c r="D39" s="245">
        <v>9</v>
      </c>
      <c r="E39" s="244">
        <v>10</v>
      </c>
      <c r="F39" s="246">
        <v>1</v>
      </c>
      <c r="G39" s="247">
        <v>3</v>
      </c>
      <c r="H39" s="245">
        <v>1</v>
      </c>
      <c r="I39" s="244">
        <v>4</v>
      </c>
      <c r="J39" s="246">
        <v>0</v>
      </c>
      <c r="K39" s="247">
        <v>1</v>
      </c>
      <c r="L39" s="245">
        <v>0</v>
      </c>
      <c r="M39" s="244">
        <v>2</v>
      </c>
      <c r="N39" s="246">
        <v>0</v>
      </c>
    </row>
    <row r="40" spans="1:14" ht="18">
      <c r="A40" s="259"/>
      <c r="B40" s="229" t="s">
        <v>318</v>
      </c>
      <c r="C40" s="244">
        <f>SUM(C34:C39)</f>
        <v>1546</v>
      </c>
      <c r="D40" s="245">
        <f aca="true" t="shared" si="4" ref="D40:M40">SUM(D34:D39)</f>
        <v>350</v>
      </c>
      <c r="E40" s="244">
        <f t="shared" si="4"/>
        <v>972</v>
      </c>
      <c r="F40" s="246">
        <f t="shared" si="4"/>
        <v>103</v>
      </c>
      <c r="G40" s="247">
        <f t="shared" si="4"/>
        <v>145</v>
      </c>
      <c r="H40" s="245">
        <f t="shared" si="4"/>
        <v>17</v>
      </c>
      <c r="I40" s="244">
        <f t="shared" si="4"/>
        <v>699</v>
      </c>
      <c r="J40" s="246">
        <f t="shared" si="4"/>
        <v>80</v>
      </c>
      <c r="K40" s="247">
        <f t="shared" si="4"/>
        <v>5</v>
      </c>
      <c r="L40" s="245">
        <f t="shared" si="4"/>
        <v>0</v>
      </c>
      <c r="M40" s="244">
        <f t="shared" si="4"/>
        <v>123</v>
      </c>
      <c r="N40" s="246">
        <f>SUM(N34:N39)</f>
        <v>6</v>
      </c>
    </row>
    <row r="41" spans="1:14" ht="18">
      <c r="A41" s="257" t="s">
        <v>322</v>
      </c>
      <c r="B41" s="228" t="s">
        <v>79</v>
      </c>
      <c r="C41" s="244">
        <v>18</v>
      </c>
      <c r="D41" s="245">
        <v>6</v>
      </c>
      <c r="E41" s="244">
        <v>11</v>
      </c>
      <c r="F41" s="246">
        <v>1</v>
      </c>
      <c r="G41" s="247">
        <v>2</v>
      </c>
      <c r="H41" s="245">
        <v>0</v>
      </c>
      <c r="I41" s="244">
        <v>9</v>
      </c>
      <c r="J41" s="246">
        <v>1</v>
      </c>
      <c r="K41" s="247">
        <v>0</v>
      </c>
      <c r="L41" s="245">
        <v>0</v>
      </c>
      <c r="M41" s="244">
        <v>0</v>
      </c>
      <c r="N41" s="246">
        <v>0</v>
      </c>
    </row>
    <row r="42" spans="1:14" ht="18">
      <c r="A42" s="258"/>
      <c r="B42" s="228" t="s">
        <v>81</v>
      </c>
      <c r="C42" s="244">
        <v>13</v>
      </c>
      <c r="D42" s="245">
        <v>1</v>
      </c>
      <c r="E42" s="244">
        <v>6</v>
      </c>
      <c r="F42" s="246">
        <v>0</v>
      </c>
      <c r="G42" s="247">
        <v>1</v>
      </c>
      <c r="H42" s="245">
        <v>0</v>
      </c>
      <c r="I42" s="244">
        <v>5</v>
      </c>
      <c r="J42" s="246">
        <v>0</v>
      </c>
      <c r="K42" s="247">
        <v>0</v>
      </c>
      <c r="L42" s="245">
        <v>0</v>
      </c>
      <c r="M42" s="244">
        <v>0</v>
      </c>
      <c r="N42" s="246">
        <v>0</v>
      </c>
    </row>
    <row r="43" spans="1:14" ht="18">
      <c r="A43" s="258"/>
      <c r="B43" s="228" t="s">
        <v>82</v>
      </c>
      <c r="C43" s="244">
        <v>59</v>
      </c>
      <c r="D43" s="245">
        <v>8</v>
      </c>
      <c r="E43" s="244">
        <v>39</v>
      </c>
      <c r="F43" s="246">
        <v>1</v>
      </c>
      <c r="G43" s="247">
        <v>24</v>
      </c>
      <c r="H43" s="245">
        <v>1</v>
      </c>
      <c r="I43" s="244">
        <v>9</v>
      </c>
      <c r="J43" s="246">
        <v>0</v>
      </c>
      <c r="K43" s="247">
        <v>0</v>
      </c>
      <c r="L43" s="245">
        <v>0</v>
      </c>
      <c r="M43" s="244">
        <v>6</v>
      </c>
      <c r="N43" s="246">
        <v>0</v>
      </c>
    </row>
    <row r="44" spans="1:14" ht="18">
      <c r="A44" s="258"/>
      <c r="B44" s="228" t="s">
        <v>85</v>
      </c>
      <c r="C44" s="244">
        <v>67</v>
      </c>
      <c r="D44" s="245">
        <v>20</v>
      </c>
      <c r="E44" s="244">
        <v>44</v>
      </c>
      <c r="F44" s="246">
        <v>2</v>
      </c>
      <c r="G44" s="247">
        <v>2</v>
      </c>
      <c r="H44" s="245">
        <v>1</v>
      </c>
      <c r="I44" s="244">
        <v>31</v>
      </c>
      <c r="J44" s="246">
        <v>1</v>
      </c>
      <c r="K44" s="247">
        <v>1</v>
      </c>
      <c r="L44" s="245">
        <v>0</v>
      </c>
      <c r="M44" s="244">
        <v>10</v>
      </c>
      <c r="N44" s="246">
        <v>0</v>
      </c>
    </row>
    <row r="45" spans="1:14" ht="18">
      <c r="A45" s="258"/>
      <c r="B45" s="228" t="s">
        <v>89</v>
      </c>
      <c r="C45" s="244">
        <v>33</v>
      </c>
      <c r="D45" s="245">
        <v>6</v>
      </c>
      <c r="E45" s="244">
        <v>28</v>
      </c>
      <c r="F45" s="246">
        <v>2</v>
      </c>
      <c r="G45" s="247">
        <v>6</v>
      </c>
      <c r="H45" s="245">
        <v>1</v>
      </c>
      <c r="I45" s="244">
        <v>18</v>
      </c>
      <c r="J45" s="246">
        <v>1</v>
      </c>
      <c r="K45" s="247">
        <v>0</v>
      </c>
      <c r="L45" s="245">
        <v>0</v>
      </c>
      <c r="M45" s="244">
        <v>4</v>
      </c>
      <c r="N45" s="246">
        <v>0</v>
      </c>
    </row>
    <row r="46" spans="1:14" ht="18">
      <c r="A46" s="258"/>
      <c r="B46" s="228" t="s">
        <v>91</v>
      </c>
      <c r="C46" s="244">
        <v>26</v>
      </c>
      <c r="D46" s="245">
        <v>7</v>
      </c>
      <c r="E46" s="244">
        <v>14</v>
      </c>
      <c r="F46" s="246">
        <v>0</v>
      </c>
      <c r="G46" s="247">
        <v>4</v>
      </c>
      <c r="H46" s="245">
        <v>0</v>
      </c>
      <c r="I46" s="244">
        <v>8</v>
      </c>
      <c r="J46" s="246">
        <v>0</v>
      </c>
      <c r="K46" s="247">
        <v>0</v>
      </c>
      <c r="L46" s="245">
        <v>0</v>
      </c>
      <c r="M46" s="244">
        <v>2</v>
      </c>
      <c r="N46" s="246">
        <v>0</v>
      </c>
    </row>
    <row r="47" spans="1:14" ht="18">
      <c r="A47" s="258"/>
      <c r="B47" s="228" t="s">
        <v>323</v>
      </c>
      <c r="C47" s="244">
        <v>41</v>
      </c>
      <c r="D47" s="245">
        <v>11</v>
      </c>
      <c r="E47" s="244">
        <v>10</v>
      </c>
      <c r="F47" s="246">
        <v>3</v>
      </c>
      <c r="G47" s="247">
        <v>3</v>
      </c>
      <c r="H47" s="245">
        <v>0</v>
      </c>
      <c r="I47" s="244">
        <v>7</v>
      </c>
      <c r="J47" s="246">
        <v>3</v>
      </c>
      <c r="K47" s="247">
        <v>0</v>
      </c>
      <c r="L47" s="245">
        <v>0</v>
      </c>
      <c r="M47" s="244">
        <v>0</v>
      </c>
      <c r="N47" s="246">
        <v>0</v>
      </c>
    </row>
    <row r="48" spans="1:14" ht="18">
      <c r="A48" s="258"/>
      <c r="B48" s="228" t="s">
        <v>95</v>
      </c>
      <c r="C48" s="244">
        <v>37</v>
      </c>
      <c r="D48" s="245">
        <v>8</v>
      </c>
      <c r="E48" s="244">
        <v>24</v>
      </c>
      <c r="F48" s="246">
        <v>0</v>
      </c>
      <c r="G48" s="247">
        <v>7</v>
      </c>
      <c r="H48" s="245">
        <v>0</v>
      </c>
      <c r="I48" s="244">
        <v>14</v>
      </c>
      <c r="J48" s="246">
        <v>0</v>
      </c>
      <c r="K48" s="247">
        <v>2</v>
      </c>
      <c r="L48" s="245">
        <v>0</v>
      </c>
      <c r="M48" s="244">
        <v>1</v>
      </c>
      <c r="N48" s="246">
        <v>0</v>
      </c>
    </row>
    <row r="49" spans="1:14" ht="18">
      <c r="A49" s="258"/>
      <c r="B49" s="228" t="s">
        <v>97</v>
      </c>
      <c r="C49" s="244">
        <v>3</v>
      </c>
      <c r="D49" s="245">
        <v>1</v>
      </c>
      <c r="E49" s="244">
        <v>2</v>
      </c>
      <c r="F49" s="246">
        <v>1</v>
      </c>
      <c r="G49" s="247">
        <v>0</v>
      </c>
      <c r="H49" s="245">
        <v>0</v>
      </c>
      <c r="I49" s="244">
        <v>2</v>
      </c>
      <c r="J49" s="246">
        <v>1</v>
      </c>
      <c r="K49" s="247">
        <v>0</v>
      </c>
      <c r="L49" s="245">
        <v>0</v>
      </c>
      <c r="M49" s="244">
        <v>0</v>
      </c>
      <c r="N49" s="246">
        <v>0</v>
      </c>
    </row>
    <row r="50" spans="1:14" ht="18">
      <c r="A50" s="259"/>
      <c r="B50" s="229" t="s">
        <v>318</v>
      </c>
      <c r="C50" s="244">
        <f>SUM(C41:C49)</f>
        <v>297</v>
      </c>
      <c r="D50" s="245">
        <f aca="true" t="shared" si="5" ref="D50:N50">SUM(D41:D49)</f>
        <v>68</v>
      </c>
      <c r="E50" s="244">
        <f t="shared" si="5"/>
        <v>178</v>
      </c>
      <c r="F50" s="246">
        <f t="shared" si="5"/>
        <v>10</v>
      </c>
      <c r="G50" s="247">
        <f t="shared" si="5"/>
        <v>49</v>
      </c>
      <c r="H50" s="245">
        <f t="shared" si="5"/>
        <v>3</v>
      </c>
      <c r="I50" s="244">
        <f t="shared" si="5"/>
        <v>103</v>
      </c>
      <c r="J50" s="246">
        <f t="shared" si="5"/>
        <v>7</v>
      </c>
      <c r="K50" s="247">
        <f t="shared" si="5"/>
        <v>3</v>
      </c>
      <c r="L50" s="245">
        <f t="shared" si="5"/>
        <v>0</v>
      </c>
      <c r="M50" s="244">
        <f t="shared" si="5"/>
        <v>23</v>
      </c>
      <c r="N50" s="246">
        <f t="shared" si="5"/>
        <v>0</v>
      </c>
    </row>
    <row r="51" spans="1:14" ht="18">
      <c r="A51" s="257" t="s">
        <v>128</v>
      </c>
      <c r="B51" s="228" t="s">
        <v>99</v>
      </c>
      <c r="C51" s="244">
        <v>118</v>
      </c>
      <c r="D51" s="245">
        <v>31</v>
      </c>
      <c r="E51" s="244">
        <v>72</v>
      </c>
      <c r="F51" s="246">
        <v>8</v>
      </c>
      <c r="G51" s="247">
        <v>8</v>
      </c>
      <c r="H51" s="245">
        <v>1</v>
      </c>
      <c r="I51" s="244">
        <v>54</v>
      </c>
      <c r="J51" s="246">
        <v>7</v>
      </c>
      <c r="K51" s="247">
        <v>0</v>
      </c>
      <c r="L51" s="245">
        <v>0</v>
      </c>
      <c r="M51" s="244">
        <v>10</v>
      </c>
      <c r="N51" s="246">
        <v>0</v>
      </c>
    </row>
    <row r="52" spans="1:14" ht="18">
      <c r="A52" s="258"/>
      <c r="B52" s="228" t="s">
        <v>103</v>
      </c>
      <c r="C52" s="244">
        <v>9</v>
      </c>
      <c r="D52" s="245">
        <v>2</v>
      </c>
      <c r="E52" s="244">
        <v>6</v>
      </c>
      <c r="F52" s="246">
        <v>0</v>
      </c>
      <c r="G52" s="247">
        <v>2</v>
      </c>
      <c r="H52" s="245">
        <v>0</v>
      </c>
      <c r="I52" s="244">
        <v>4</v>
      </c>
      <c r="J52" s="246">
        <v>0</v>
      </c>
      <c r="K52" s="247">
        <v>0</v>
      </c>
      <c r="L52" s="245">
        <v>0</v>
      </c>
      <c r="M52" s="244">
        <v>0</v>
      </c>
      <c r="N52" s="246">
        <v>0</v>
      </c>
    </row>
    <row r="53" spans="1:14" ht="18">
      <c r="A53" s="258"/>
      <c r="B53" s="228" t="s">
        <v>324</v>
      </c>
      <c r="C53" s="244">
        <v>10</v>
      </c>
      <c r="D53" s="245">
        <v>4</v>
      </c>
      <c r="E53" s="244">
        <v>7</v>
      </c>
      <c r="F53" s="246">
        <v>2</v>
      </c>
      <c r="G53" s="247">
        <v>1</v>
      </c>
      <c r="H53" s="245">
        <v>1</v>
      </c>
      <c r="I53" s="244">
        <v>6</v>
      </c>
      <c r="J53" s="246">
        <v>1</v>
      </c>
      <c r="K53" s="247">
        <v>0</v>
      </c>
      <c r="L53" s="245">
        <v>0</v>
      </c>
      <c r="M53" s="244">
        <v>0</v>
      </c>
      <c r="N53" s="246">
        <v>0</v>
      </c>
    </row>
    <row r="54" spans="1:14" ht="18">
      <c r="A54" s="258"/>
      <c r="B54" s="228" t="s">
        <v>107</v>
      </c>
      <c r="C54" s="244">
        <v>24</v>
      </c>
      <c r="D54" s="245">
        <v>1</v>
      </c>
      <c r="E54" s="244">
        <v>5</v>
      </c>
      <c r="F54" s="246">
        <v>0</v>
      </c>
      <c r="G54" s="247">
        <v>2</v>
      </c>
      <c r="H54" s="245">
        <v>0</v>
      </c>
      <c r="I54" s="244">
        <v>3</v>
      </c>
      <c r="J54" s="246">
        <v>0</v>
      </c>
      <c r="K54" s="247">
        <v>0</v>
      </c>
      <c r="L54" s="245">
        <v>0</v>
      </c>
      <c r="M54" s="244">
        <v>0</v>
      </c>
      <c r="N54" s="246">
        <v>0</v>
      </c>
    </row>
    <row r="55" spans="1:14" ht="18">
      <c r="A55" s="258"/>
      <c r="B55" s="228" t="s">
        <v>109</v>
      </c>
      <c r="C55" s="244">
        <v>17</v>
      </c>
      <c r="D55" s="245">
        <v>3</v>
      </c>
      <c r="E55" s="244">
        <v>12</v>
      </c>
      <c r="F55" s="246">
        <v>0</v>
      </c>
      <c r="G55" s="247">
        <v>3</v>
      </c>
      <c r="H55" s="245">
        <v>0</v>
      </c>
      <c r="I55" s="244">
        <v>9</v>
      </c>
      <c r="J55" s="246">
        <v>0</v>
      </c>
      <c r="K55" s="247">
        <v>0</v>
      </c>
      <c r="L55" s="245">
        <v>0</v>
      </c>
      <c r="M55" s="244">
        <v>0</v>
      </c>
      <c r="N55" s="246">
        <v>0</v>
      </c>
    </row>
    <row r="56" spans="1:14" ht="18">
      <c r="A56" s="258"/>
      <c r="B56" s="228" t="s">
        <v>111</v>
      </c>
      <c r="C56" s="244">
        <v>10</v>
      </c>
      <c r="D56" s="245">
        <v>3</v>
      </c>
      <c r="E56" s="244">
        <v>5</v>
      </c>
      <c r="F56" s="246">
        <v>0</v>
      </c>
      <c r="G56" s="247">
        <v>2</v>
      </c>
      <c r="H56" s="245">
        <v>0</v>
      </c>
      <c r="I56" s="244">
        <v>2</v>
      </c>
      <c r="J56" s="246">
        <v>0</v>
      </c>
      <c r="K56" s="247">
        <v>0</v>
      </c>
      <c r="L56" s="245">
        <v>0</v>
      </c>
      <c r="M56" s="244">
        <v>1</v>
      </c>
      <c r="N56" s="246">
        <v>0</v>
      </c>
    </row>
    <row r="57" spans="1:14" ht="18">
      <c r="A57" s="258"/>
      <c r="B57" s="228" t="s">
        <v>113</v>
      </c>
      <c r="C57" s="244">
        <v>25</v>
      </c>
      <c r="D57" s="245">
        <v>18</v>
      </c>
      <c r="E57" s="244">
        <v>5</v>
      </c>
      <c r="F57" s="246">
        <v>0</v>
      </c>
      <c r="G57" s="247">
        <v>0</v>
      </c>
      <c r="H57" s="245">
        <v>0</v>
      </c>
      <c r="I57" s="244">
        <v>5</v>
      </c>
      <c r="J57" s="246">
        <v>0</v>
      </c>
      <c r="K57" s="247">
        <v>0</v>
      </c>
      <c r="L57" s="245">
        <v>0</v>
      </c>
      <c r="M57" s="244">
        <v>0</v>
      </c>
      <c r="N57" s="246">
        <v>0</v>
      </c>
    </row>
    <row r="58" spans="1:14" ht="18">
      <c r="A58" s="258"/>
      <c r="B58" s="228" t="s">
        <v>115</v>
      </c>
      <c r="C58" s="244">
        <v>17</v>
      </c>
      <c r="D58" s="245">
        <v>3</v>
      </c>
      <c r="E58" s="244">
        <v>12</v>
      </c>
      <c r="F58" s="246">
        <v>0</v>
      </c>
      <c r="G58" s="247">
        <v>3</v>
      </c>
      <c r="H58" s="245">
        <v>0</v>
      </c>
      <c r="I58" s="244">
        <v>8</v>
      </c>
      <c r="J58" s="246">
        <v>0</v>
      </c>
      <c r="K58" s="247">
        <v>0</v>
      </c>
      <c r="L58" s="245">
        <v>0</v>
      </c>
      <c r="M58" s="244">
        <v>1</v>
      </c>
      <c r="N58" s="246">
        <v>0</v>
      </c>
    </row>
    <row r="59" spans="1:14" ht="18">
      <c r="A59" s="259"/>
      <c r="B59" s="229" t="s">
        <v>318</v>
      </c>
      <c r="C59" s="244">
        <f>SUM(C51:C58)</f>
        <v>230</v>
      </c>
      <c r="D59" s="245">
        <f aca="true" t="shared" si="6" ref="D59:N59">SUM(D51:D58)</f>
        <v>65</v>
      </c>
      <c r="E59" s="244">
        <f t="shared" si="6"/>
        <v>124</v>
      </c>
      <c r="F59" s="246">
        <f t="shared" si="6"/>
        <v>10</v>
      </c>
      <c r="G59" s="247">
        <f t="shared" si="6"/>
        <v>21</v>
      </c>
      <c r="H59" s="245">
        <f t="shared" si="6"/>
        <v>2</v>
      </c>
      <c r="I59" s="244">
        <f t="shared" si="6"/>
        <v>91</v>
      </c>
      <c r="J59" s="246">
        <f t="shared" si="6"/>
        <v>8</v>
      </c>
      <c r="K59" s="247">
        <f t="shared" si="6"/>
        <v>0</v>
      </c>
      <c r="L59" s="245">
        <f t="shared" si="6"/>
        <v>0</v>
      </c>
      <c r="M59" s="244">
        <f t="shared" si="6"/>
        <v>12</v>
      </c>
      <c r="N59" s="246">
        <f t="shared" si="6"/>
        <v>0</v>
      </c>
    </row>
    <row r="60" spans="1:14" ht="18">
      <c r="A60" s="260" t="s">
        <v>129</v>
      </c>
      <c r="B60" s="260"/>
      <c r="C60" s="244">
        <f>SUM(C7+C14+C25+C33+C40+C50+C59)</f>
        <v>10215</v>
      </c>
      <c r="D60" s="245">
        <f aca="true" t="shared" si="7" ref="D60:N60">SUM(D7+D14+D25+D33+D40+D50+D59)</f>
        <v>1487</v>
      </c>
      <c r="E60" s="244">
        <f t="shared" si="7"/>
        <v>5281</v>
      </c>
      <c r="F60" s="246">
        <f t="shared" si="7"/>
        <v>435</v>
      </c>
      <c r="G60" s="247">
        <f t="shared" si="7"/>
        <v>1040</v>
      </c>
      <c r="H60" s="245">
        <f t="shared" si="7"/>
        <v>106</v>
      </c>
      <c r="I60" s="244">
        <f t="shared" si="7"/>
        <v>3574</v>
      </c>
      <c r="J60" s="246">
        <f t="shared" si="7"/>
        <v>305</v>
      </c>
      <c r="K60" s="247">
        <f t="shared" si="7"/>
        <v>21</v>
      </c>
      <c r="L60" s="245">
        <f t="shared" si="7"/>
        <v>0</v>
      </c>
      <c r="M60" s="244">
        <f t="shared" si="7"/>
        <v>646</v>
      </c>
      <c r="N60" s="246">
        <f t="shared" si="7"/>
        <v>24</v>
      </c>
    </row>
    <row r="61" spans="1:12" ht="16.5">
      <c r="A61" s="231" t="s">
        <v>325</v>
      </c>
      <c r="L61" s="230"/>
    </row>
    <row r="62" ht="16.5">
      <c r="A62" s="231" t="s">
        <v>328</v>
      </c>
    </row>
    <row r="63" ht="16.5">
      <c r="A63" s="232" t="s">
        <v>329</v>
      </c>
    </row>
  </sheetData>
  <sheetProtection/>
  <mergeCells count="16">
    <mergeCell ref="A51:A59"/>
    <mergeCell ref="A60:B60"/>
    <mergeCell ref="A8:A14"/>
    <mergeCell ref="A15:A25"/>
    <mergeCell ref="A26:A33"/>
    <mergeCell ref="A34:A40"/>
    <mergeCell ref="A41:A50"/>
    <mergeCell ref="A6:A7"/>
    <mergeCell ref="A3:B5"/>
    <mergeCell ref="C3:N3"/>
    <mergeCell ref="C4:D5"/>
    <mergeCell ref="E4:F5"/>
    <mergeCell ref="G5:H5"/>
    <mergeCell ref="I5:J5"/>
    <mergeCell ref="K5:L5"/>
    <mergeCell ref="M5:N5"/>
  </mergeCells>
  <printOptions/>
  <pageMargins left="0.7" right="0.7" top="0.75" bottom="0.75" header="0.3" footer="0.3"/>
  <pageSetup fitToHeight="1" fitToWidth="1" horizontalDpi="600" verticalDpi="6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AJ296"/>
  <sheetViews>
    <sheetView showGridLines="0" view="pageBreakPreview" zoomScale="85" zoomScaleNormal="115" zoomScaleSheetLayoutView="85" workbookViewId="0" topLeftCell="A1">
      <selection activeCell="A1" sqref="A1:O16384"/>
    </sheetView>
  </sheetViews>
  <sheetFormatPr defaultColWidth="13.00390625" defaultRowHeight="13.5"/>
  <cols>
    <col min="1" max="1" width="3.875" style="1" customWidth="1"/>
    <col min="2" max="2" width="5.00390625" style="170" customWidth="1"/>
    <col min="3" max="3" width="14.00390625" style="161" customWidth="1"/>
    <col min="4" max="4" width="7.00390625" style="170" customWidth="1"/>
    <col min="5" max="5" width="7.50390625" style="170" customWidth="1"/>
    <col min="6" max="6" width="7.00390625" style="170" customWidth="1"/>
    <col min="7" max="7" width="7.50390625" style="170" customWidth="1"/>
    <col min="8" max="8" width="7.00390625" style="170" customWidth="1"/>
    <col min="9" max="9" width="7.50390625" style="170" customWidth="1"/>
    <col min="10" max="10" width="7.00390625" style="170" customWidth="1"/>
    <col min="11" max="11" width="7.50390625" style="170" customWidth="1"/>
    <col min="12" max="12" width="7.00390625" style="170" customWidth="1"/>
    <col min="13" max="13" width="7.50390625" style="170" customWidth="1"/>
    <col min="14" max="14" width="7.00390625" style="170" customWidth="1"/>
    <col min="15" max="15" width="7.50390625" style="170" customWidth="1"/>
    <col min="16" max="16" width="1.4921875" style="1" customWidth="1"/>
    <col min="17" max="17" width="9.50390625" style="100" bestFit="1" customWidth="1"/>
    <col min="18" max="20" width="5.125" style="1" customWidth="1"/>
    <col min="21" max="21" width="3.625" style="1" customWidth="1"/>
    <col min="22" max="22" width="10.125" style="1" customWidth="1"/>
    <col min="23" max="23" width="0.6171875" style="1" customWidth="1"/>
    <col min="24" max="24" width="5.125" style="1" customWidth="1"/>
    <col min="25" max="25" width="0.6171875" style="1" customWidth="1"/>
    <col min="26" max="26" width="9.00390625" style="1" customWidth="1"/>
    <col min="27" max="27" width="0.6171875" style="1" customWidth="1"/>
    <col min="28" max="28" width="9.00390625" style="1" customWidth="1"/>
    <col min="29" max="29" width="0.6171875" style="1" customWidth="1"/>
    <col min="30" max="30" width="9.00390625" style="1" customWidth="1"/>
    <col min="31" max="31" width="0.6171875" style="1" customWidth="1"/>
    <col min="32" max="32" width="9.00390625" style="1" customWidth="1"/>
    <col min="33" max="33" width="0.6171875" style="1" customWidth="1"/>
    <col min="34" max="34" width="9.00390625" style="1" customWidth="1"/>
    <col min="35" max="35" width="1.00390625" style="1" customWidth="1"/>
    <col min="36" max="16384" width="9.00390625" style="1" customWidth="1"/>
  </cols>
  <sheetData>
    <row r="1" spans="2:36" ht="41.25" customHeight="1">
      <c r="B1" s="266" t="s">
        <v>308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U1" s="276" t="s">
        <v>307</v>
      </c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38"/>
      <c r="AJ1" s="44"/>
    </row>
    <row r="2" spans="2:36" ht="18.75" thickBot="1">
      <c r="B2" s="162"/>
      <c r="C2" s="157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65" t="s">
        <v>116</v>
      </c>
      <c r="O2" s="265"/>
      <c r="U2" s="38"/>
      <c r="V2" s="48"/>
      <c r="W2" s="4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160"/>
      <c r="AI2" s="38"/>
      <c r="AJ2" s="44"/>
    </row>
    <row r="3" spans="2:36" ht="9" customHeight="1">
      <c r="B3" s="270" t="s">
        <v>117</v>
      </c>
      <c r="C3" s="270"/>
      <c r="D3" s="267" t="s">
        <v>118</v>
      </c>
      <c r="E3" s="267"/>
      <c r="F3" s="268" t="s">
        <v>143</v>
      </c>
      <c r="G3" s="268"/>
      <c r="H3" s="162"/>
      <c r="I3" s="162"/>
      <c r="J3" s="162"/>
      <c r="K3" s="162"/>
      <c r="L3" s="162"/>
      <c r="M3" s="162"/>
      <c r="N3" s="162"/>
      <c r="O3" s="162"/>
      <c r="U3" s="277" t="s">
        <v>117</v>
      </c>
      <c r="V3" s="278"/>
      <c r="W3" s="198"/>
      <c r="X3" s="280"/>
      <c r="Y3" s="199"/>
      <c r="Z3" s="282" t="s">
        <v>143</v>
      </c>
      <c r="AA3" s="198"/>
      <c r="AB3" s="197"/>
      <c r="AC3" s="197"/>
      <c r="AD3" s="197"/>
      <c r="AE3" s="197"/>
      <c r="AF3" s="197"/>
      <c r="AG3" s="197"/>
      <c r="AH3" s="196"/>
      <c r="AI3" s="38"/>
      <c r="AJ3" s="44"/>
    </row>
    <row r="4" spans="2:36" ht="48" customHeight="1">
      <c r="B4" s="270"/>
      <c r="C4" s="270"/>
      <c r="D4" s="267"/>
      <c r="E4" s="267"/>
      <c r="F4" s="268"/>
      <c r="G4" s="268"/>
      <c r="H4" s="269" t="s">
        <v>144</v>
      </c>
      <c r="I4" s="269"/>
      <c r="J4" s="269" t="s">
        <v>330</v>
      </c>
      <c r="K4" s="269"/>
      <c r="L4" s="269" t="s">
        <v>331</v>
      </c>
      <c r="M4" s="269"/>
      <c r="N4" s="268" t="s">
        <v>119</v>
      </c>
      <c r="O4" s="268"/>
      <c r="U4" s="279"/>
      <c r="V4" s="270"/>
      <c r="W4" s="194"/>
      <c r="X4" s="281"/>
      <c r="Y4" s="195"/>
      <c r="Z4" s="283"/>
      <c r="AA4" s="194"/>
      <c r="AB4" s="193" t="s">
        <v>144</v>
      </c>
      <c r="AC4" s="193"/>
      <c r="AD4" s="193" t="s">
        <v>330</v>
      </c>
      <c r="AE4" s="193"/>
      <c r="AF4" s="193" t="s">
        <v>331</v>
      </c>
      <c r="AG4" s="193"/>
      <c r="AH4" s="192" t="s">
        <v>304</v>
      </c>
      <c r="AI4" s="38"/>
      <c r="AJ4" s="44"/>
    </row>
    <row r="5" spans="2:36" ht="15" customHeight="1" thickBot="1">
      <c r="B5" s="162"/>
      <c r="C5" s="157"/>
      <c r="D5" s="157" t="s">
        <v>306</v>
      </c>
      <c r="E5" s="157" t="s">
        <v>120</v>
      </c>
      <c r="F5" s="157" t="s">
        <v>141</v>
      </c>
      <c r="G5" s="157" t="s">
        <v>120</v>
      </c>
      <c r="H5" s="157" t="s">
        <v>141</v>
      </c>
      <c r="I5" s="157" t="s">
        <v>120</v>
      </c>
      <c r="J5" s="157" t="s">
        <v>141</v>
      </c>
      <c r="K5" s="157" t="s">
        <v>120</v>
      </c>
      <c r="L5" s="157" t="s">
        <v>141</v>
      </c>
      <c r="M5" s="157" t="s">
        <v>120</v>
      </c>
      <c r="N5" s="157" t="s">
        <v>141</v>
      </c>
      <c r="O5" s="157" t="s">
        <v>120</v>
      </c>
      <c r="U5" s="51"/>
      <c r="V5" s="6"/>
      <c r="W5" s="178"/>
      <c r="X5" s="178" t="s">
        <v>120</v>
      </c>
      <c r="Y5" s="178"/>
      <c r="Z5" s="178" t="s">
        <v>120</v>
      </c>
      <c r="AA5" s="178"/>
      <c r="AB5" s="178" t="s">
        <v>120</v>
      </c>
      <c r="AC5" s="178"/>
      <c r="AD5" s="178" t="s">
        <v>120</v>
      </c>
      <c r="AE5" s="178"/>
      <c r="AF5" s="178" t="s">
        <v>120</v>
      </c>
      <c r="AG5" s="178"/>
      <c r="AH5" s="191" t="s">
        <v>120</v>
      </c>
      <c r="AI5" s="38"/>
      <c r="AJ5" s="44"/>
    </row>
    <row r="6" spans="2:36" ht="15" customHeight="1">
      <c r="B6" s="263" t="s">
        <v>121</v>
      </c>
      <c r="C6" s="85" t="s">
        <v>193</v>
      </c>
      <c r="D6" s="61">
        <v>6</v>
      </c>
      <c r="E6" s="58">
        <f>D6+X6</f>
        <v>15</v>
      </c>
      <c r="F6" s="61">
        <f aca="true" t="shared" si="0" ref="F6:G9">H6+J6+L6+N6</f>
        <v>2</v>
      </c>
      <c r="G6" s="58">
        <f t="shared" si="0"/>
        <v>2</v>
      </c>
      <c r="H6" s="61">
        <v>0</v>
      </c>
      <c r="I6" s="58">
        <f>H6+AB6</f>
        <v>0</v>
      </c>
      <c r="J6" s="61">
        <v>2</v>
      </c>
      <c r="K6" s="58">
        <f>J6+AD6</f>
        <v>2</v>
      </c>
      <c r="L6" s="61">
        <v>0</v>
      </c>
      <c r="M6" s="58">
        <f>L6+AF6</f>
        <v>0</v>
      </c>
      <c r="N6" s="61">
        <v>0</v>
      </c>
      <c r="O6" s="58">
        <f>N6+AH6</f>
        <v>0</v>
      </c>
      <c r="Q6" s="179"/>
      <c r="U6" s="284" t="s">
        <v>121</v>
      </c>
      <c r="V6" s="47" t="s">
        <v>193</v>
      </c>
      <c r="W6" s="218"/>
      <c r="X6" s="217">
        <v>9</v>
      </c>
      <c r="Y6" s="217"/>
      <c r="Z6" s="217">
        <v>0</v>
      </c>
      <c r="AA6" s="217"/>
      <c r="AB6" s="217">
        <v>0</v>
      </c>
      <c r="AC6" s="217"/>
      <c r="AD6" s="217">
        <v>0</v>
      </c>
      <c r="AE6" s="217"/>
      <c r="AF6" s="217">
        <v>0</v>
      </c>
      <c r="AG6" s="217"/>
      <c r="AH6" s="204">
        <v>0</v>
      </c>
      <c r="AI6" s="38"/>
      <c r="AJ6" s="180"/>
    </row>
    <row r="7" spans="2:36" ht="15" customHeight="1">
      <c r="B7" s="263"/>
      <c r="C7" s="85" t="s">
        <v>194</v>
      </c>
      <c r="D7" s="61">
        <v>0</v>
      </c>
      <c r="E7" s="58">
        <f>D7+X7</f>
        <v>5</v>
      </c>
      <c r="F7" s="61">
        <f t="shared" si="0"/>
        <v>0</v>
      </c>
      <c r="G7" s="58">
        <f t="shared" si="0"/>
        <v>1</v>
      </c>
      <c r="H7" s="61">
        <v>0</v>
      </c>
      <c r="I7" s="58">
        <f>H7+AB7</f>
        <v>1</v>
      </c>
      <c r="J7" s="61">
        <v>0</v>
      </c>
      <c r="K7" s="58">
        <f>J7+AD7</f>
        <v>0</v>
      </c>
      <c r="L7" s="61">
        <v>0</v>
      </c>
      <c r="M7" s="58">
        <f>L7+AF7</f>
        <v>0</v>
      </c>
      <c r="N7" s="61">
        <v>0</v>
      </c>
      <c r="O7" s="58">
        <f>N7+AH7</f>
        <v>0</v>
      </c>
      <c r="Q7" s="179"/>
      <c r="U7" s="271"/>
      <c r="V7" s="5" t="s">
        <v>194</v>
      </c>
      <c r="W7" s="187"/>
      <c r="X7" s="186">
        <v>5</v>
      </c>
      <c r="Y7" s="186"/>
      <c r="Z7" s="186">
        <v>1</v>
      </c>
      <c r="AA7" s="186"/>
      <c r="AB7" s="186">
        <v>1</v>
      </c>
      <c r="AC7" s="186"/>
      <c r="AD7" s="186">
        <v>0</v>
      </c>
      <c r="AE7" s="186"/>
      <c r="AF7" s="186">
        <v>0</v>
      </c>
      <c r="AG7" s="186"/>
      <c r="AH7" s="185">
        <v>0</v>
      </c>
      <c r="AI7" s="38"/>
      <c r="AJ7" s="180"/>
    </row>
    <row r="8" spans="2:36" ht="15" customHeight="1">
      <c r="B8" s="263"/>
      <c r="C8" s="85" t="s">
        <v>195</v>
      </c>
      <c r="D8" s="61">
        <v>0</v>
      </c>
      <c r="E8" s="58">
        <f>D8+X8</f>
        <v>0</v>
      </c>
      <c r="F8" s="61">
        <f t="shared" si="0"/>
        <v>0</v>
      </c>
      <c r="G8" s="58">
        <f t="shared" si="0"/>
        <v>0</v>
      </c>
      <c r="H8" s="61">
        <v>0</v>
      </c>
      <c r="I8" s="58">
        <f>H8+AB8</f>
        <v>0</v>
      </c>
      <c r="J8" s="61">
        <v>0</v>
      </c>
      <c r="K8" s="58">
        <f>J8+AD8</f>
        <v>0</v>
      </c>
      <c r="L8" s="61">
        <v>0</v>
      </c>
      <c r="M8" s="58">
        <f>L8+AF8</f>
        <v>0</v>
      </c>
      <c r="N8" s="61">
        <v>0</v>
      </c>
      <c r="O8" s="58">
        <f>N8+AH8</f>
        <v>0</v>
      </c>
      <c r="Q8" s="179"/>
      <c r="U8" s="271"/>
      <c r="V8" s="5" t="s">
        <v>195</v>
      </c>
      <c r="W8" s="187"/>
      <c r="X8" s="186">
        <v>0</v>
      </c>
      <c r="Y8" s="186"/>
      <c r="Z8" s="186">
        <v>0</v>
      </c>
      <c r="AA8" s="186"/>
      <c r="AB8" s="186">
        <v>0</v>
      </c>
      <c r="AC8" s="186"/>
      <c r="AD8" s="186">
        <v>0</v>
      </c>
      <c r="AE8" s="186"/>
      <c r="AF8" s="186">
        <v>0</v>
      </c>
      <c r="AG8" s="186"/>
      <c r="AH8" s="185">
        <v>0</v>
      </c>
      <c r="AI8" s="38"/>
      <c r="AJ8" s="180"/>
    </row>
    <row r="9" spans="2:36" ht="15" customHeight="1" thickBot="1">
      <c r="B9" s="263"/>
      <c r="C9" s="85" t="s">
        <v>196</v>
      </c>
      <c r="D9" s="61">
        <v>0</v>
      </c>
      <c r="E9" s="58">
        <f>D9+X9</f>
        <v>5</v>
      </c>
      <c r="F9" s="61">
        <f t="shared" si="0"/>
        <v>0</v>
      </c>
      <c r="G9" s="58">
        <f t="shared" si="0"/>
        <v>0</v>
      </c>
      <c r="H9" s="61">
        <v>0</v>
      </c>
      <c r="I9" s="58">
        <f>H9+AB9</f>
        <v>0</v>
      </c>
      <c r="J9" s="61">
        <v>0</v>
      </c>
      <c r="K9" s="58">
        <f>J9+AD9</f>
        <v>0</v>
      </c>
      <c r="L9" s="61">
        <v>0</v>
      </c>
      <c r="M9" s="58">
        <f>L9+AF9</f>
        <v>0</v>
      </c>
      <c r="N9" s="61">
        <v>0</v>
      </c>
      <c r="O9" s="58">
        <f>N9+AH9</f>
        <v>0</v>
      </c>
      <c r="Q9" s="179"/>
      <c r="U9" s="271"/>
      <c r="V9" s="9" t="s">
        <v>196</v>
      </c>
      <c r="W9" s="181"/>
      <c r="X9" s="177">
        <v>5</v>
      </c>
      <c r="Y9" s="177"/>
      <c r="Z9" s="177">
        <v>0</v>
      </c>
      <c r="AA9" s="177"/>
      <c r="AB9" s="177">
        <v>0</v>
      </c>
      <c r="AC9" s="177"/>
      <c r="AD9" s="177">
        <v>0</v>
      </c>
      <c r="AE9" s="177"/>
      <c r="AF9" s="177">
        <v>0</v>
      </c>
      <c r="AG9" s="177"/>
      <c r="AH9" s="176">
        <v>0</v>
      </c>
      <c r="AI9" s="38"/>
      <c r="AJ9" s="180"/>
    </row>
    <row r="10" spans="2:36" ht="15" customHeight="1" thickBot="1">
      <c r="B10" s="263"/>
      <c r="C10" s="173" t="s">
        <v>149</v>
      </c>
      <c r="D10" s="61">
        <f aca="true" t="shared" si="1" ref="D10:O10">SUM(D$6:D$9)</f>
        <v>6</v>
      </c>
      <c r="E10" s="58">
        <f t="shared" si="1"/>
        <v>25</v>
      </c>
      <c r="F10" s="61">
        <f t="shared" si="1"/>
        <v>2</v>
      </c>
      <c r="G10" s="58">
        <f t="shared" si="1"/>
        <v>3</v>
      </c>
      <c r="H10" s="61">
        <f t="shared" si="1"/>
        <v>0</v>
      </c>
      <c r="I10" s="58">
        <f t="shared" si="1"/>
        <v>1</v>
      </c>
      <c r="J10" s="61">
        <f t="shared" si="1"/>
        <v>2</v>
      </c>
      <c r="K10" s="58">
        <f t="shared" si="1"/>
        <v>2</v>
      </c>
      <c r="L10" s="61">
        <f t="shared" si="1"/>
        <v>0</v>
      </c>
      <c r="M10" s="58">
        <f t="shared" si="1"/>
        <v>0</v>
      </c>
      <c r="N10" s="61">
        <f t="shared" si="1"/>
        <v>0</v>
      </c>
      <c r="O10" s="58">
        <f t="shared" si="1"/>
        <v>0</v>
      </c>
      <c r="Q10" s="179"/>
      <c r="U10" s="285"/>
      <c r="V10" s="10" t="s">
        <v>122</v>
      </c>
      <c r="W10" s="216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6"/>
      <c r="AI10" s="38"/>
      <c r="AJ10" s="180"/>
    </row>
    <row r="11" spans="2:36" ht="15" customHeight="1">
      <c r="B11" s="263" t="s">
        <v>123</v>
      </c>
      <c r="C11" s="85" t="s">
        <v>197</v>
      </c>
      <c r="D11" s="61">
        <v>0</v>
      </c>
      <c r="E11" s="58">
        <f>D11+X11</f>
        <v>2</v>
      </c>
      <c r="F11" s="61">
        <f aca="true" t="shared" si="2" ref="F11:G13">H11+J11+L11+N11</f>
        <v>0</v>
      </c>
      <c r="G11" s="58">
        <f t="shared" si="2"/>
        <v>0</v>
      </c>
      <c r="H11" s="61">
        <v>0</v>
      </c>
      <c r="I11" s="58">
        <f>H11+AB11</f>
        <v>0</v>
      </c>
      <c r="J11" s="61">
        <v>0</v>
      </c>
      <c r="K11" s="58">
        <f>J11+AD11</f>
        <v>0</v>
      </c>
      <c r="L11" s="61">
        <v>0</v>
      </c>
      <c r="M11" s="58">
        <f>L11+AF11</f>
        <v>0</v>
      </c>
      <c r="N11" s="61">
        <v>0</v>
      </c>
      <c r="O11" s="58">
        <f>N11+AH11</f>
        <v>0</v>
      </c>
      <c r="Q11" s="179"/>
      <c r="U11" s="271" t="s">
        <v>123</v>
      </c>
      <c r="V11" s="5" t="s">
        <v>197</v>
      </c>
      <c r="W11" s="187"/>
      <c r="X11" s="186">
        <v>2</v>
      </c>
      <c r="Y11" s="186"/>
      <c r="Z11" s="186">
        <v>0</v>
      </c>
      <c r="AA11" s="186"/>
      <c r="AB11" s="186">
        <v>0</v>
      </c>
      <c r="AC11" s="186"/>
      <c r="AD11" s="186">
        <v>0</v>
      </c>
      <c r="AE11" s="186"/>
      <c r="AF11" s="186">
        <v>0</v>
      </c>
      <c r="AG11" s="186"/>
      <c r="AH11" s="185">
        <v>0</v>
      </c>
      <c r="AI11" s="38"/>
      <c r="AJ11" s="180"/>
    </row>
    <row r="12" spans="2:36" ht="15" customHeight="1">
      <c r="B12" s="263"/>
      <c r="C12" s="85" t="s">
        <v>134</v>
      </c>
      <c r="D12" s="61">
        <v>0</v>
      </c>
      <c r="E12" s="58">
        <f>D12+X12</f>
        <v>1</v>
      </c>
      <c r="F12" s="61">
        <f t="shared" si="2"/>
        <v>0</v>
      </c>
      <c r="G12" s="58">
        <f t="shared" si="2"/>
        <v>0</v>
      </c>
      <c r="H12" s="61">
        <v>0</v>
      </c>
      <c r="I12" s="58">
        <f>H12+AB12</f>
        <v>0</v>
      </c>
      <c r="J12" s="61">
        <v>0</v>
      </c>
      <c r="K12" s="58">
        <f>J12+AD12</f>
        <v>0</v>
      </c>
      <c r="L12" s="61">
        <v>0</v>
      </c>
      <c r="M12" s="58">
        <f>L12+AF12</f>
        <v>0</v>
      </c>
      <c r="N12" s="61">
        <v>0</v>
      </c>
      <c r="O12" s="58">
        <f>N12+AH12</f>
        <v>0</v>
      </c>
      <c r="Q12" s="179"/>
      <c r="U12" s="271"/>
      <c r="V12" s="5" t="s">
        <v>134</v>
      </c>
      <c r="W12" s="187"/>
      <c r="X12" s="186">
        <v>1</v>
      </c>
      <c r="Y12" s="186"/>
      <c r="Z12" s="186">
        <v>0</v>
      </c>
      <c r="AA12" s="186"/>
      <c r="AB12" s="186">
        <v>0</v>
      </c>
      <c r="AC12" s="186"/>
      <c r="AD12" s="186">
        <v>0</v>
      </c>
      <c r="AE12" s="186"/>
      <c r="AF12" s="186">
        <v>0</v>
      </c>
      <c r="AG12" s="186"/>
      <c r="AH12" s="185">
        <v>0</v>
      </c>
      <c r="AI12" s="38"/>
      <c r="AJ12" s="180"/>
    </row>
    <row r="13" spans="2:36" ht="15" customHeight="1">
      <c r="B13" s="263"/>
      <c r="C13" s="85" t="s">
        <v>198</v>
      </c>
      <c r="D13" s="61">
        <v>2</v>
      </c>
      <c r="E13" s="58">
        <f>D13+X13</f>
        <v>2</v>
      </c>
      <c r="F13" s="61">
        <f t="shared" si="2"/>
        <v>0</v>
      </c>
      <c r="G13" s="58">
        <f t="shared" si="2"/>
        <v>0</v>
      </c>
      <c r="H13" s="61">
        <v>0</v>
      </c>
      <c r="I13" s="58">
        <f>H13+AB13</f>
        <v>0</v>
      </c>
      <c r="J13" s="61">
        <v>0</v>
      </c>
      <c r="K13" s="58">
        <f>J13+AD13</f>
        <v>0</v>
      </c>
      <c r="L13" s="61">
        <v>0</v>
      </c>
      <c r="M13" s="58">
        <f>L13+AF13</f>
        <v>0</v>
      </c>
      <c r="N13" s="61">
        <v>0</v>
      </c>
      <c r="O13" s="58">
        <f>N13+AH13</f>
        <v>0</v>
      </c>
      <c r="Q13" s="179"/>
      <c r="U13" s="271"/>
      <c r="V13" s="11" t="s">
        <v>198</v>
      </c>
      <c r="W13" s="184"/>
      <c r="X13" s="183">
        <v>0</v>
      </c>
      <c r="Y13" s="183"/>
      <c r="Z13" s="183">
        <v>0</v>
      </c>
      <c r="AA13" s="183"/>
      <c r="AB13" s="183">
        <v>0</v>
      </c>
      <c r="AC13" s="183"/>
      <c r="AD13" s="183">
        <v>0</v>
      </c>
      <c r="AE13" s="183"/>
      <c r="AF13" s="183">
        <v>0</v>
      </c>
      <c r="AG13" s="183"/>
      <c r="AH13" s="182">
        <v>0</v>
      </c>
      <c r="AI13" s="38"/>
      <c r="AJ13" s="180"/>
    </row>
    <row r="14" spans="2:36" ht="15" customHeight="1">
      <c r="B14" s="263"/>
      <c r="C14" s="174" t="s">
        <v>150</v>
      </c>
      <c r="D14" s="61">
        <f>SUM(D11:D13)</f>
        <v>2</v>
      </c>
      <c r="E14" s="61">
        <f aca="true" t="shared" si="3" ref="E14:O14">SUM(E11:E13)</f>
        <v>5</v>
      </c>
      <c r="F14" s="61">
        <f t="shared" si="3"/>
        <v>0</v>
      </c>
      <c r="G14" s="61">
        <f t="shared" si="3"/>
        <v>0</v>
      </c>
      <c r="H14" s="61">
        <f t="shared" si="3"/>
        <v>0</v>
      </c>
      <c r="I14" s="61">
        <f t="shared" si="3"/>
        <v>0</v>
      </c>
      <c r="J14" s="61">
        <f t="shared" si="3"/>
        <v>0</v>
      </c>
      <c r="K14" s="61">
        <f t="shared" si="3"/>
        <v>0</v>
      </c>
      <c r="L14" s="61">
        <f t="shared" si="3"/>
        <v>0</v>
      </c>
      <c r="M14" s="61">
        <f t="shared" si="3"/>
        <v>0</v>
      </c>
      <c r="N14" s="61">
        <f t="shared" si="3"/>
        <v>0</v>
      </c>
      <c r="O14" s="61">
        <f t="shared" si="3"/>
        <v>0</v>
      </c>
      <c r="Q14" s="179"/>
      <c r="U14" s="271"/>
      <c r="V14" s="5"/>
      <c r="W14" s="187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5"/>
      <c r="AI14" s="38"/>
      <c r="AJ14" s="180"/>
    </row>
    <row r="15" spans="2:36" ht="15" customHeight="1">
      <c r="B15" s="263"/>
      <c r="C15" s="85" t="s">
        <v>199</v>
      </c>
      <c r="D15" s="61">
        <v>1</v>
      </c>
      <c r="E15" s="58">
        <f>D15+X15</f>
        <v>10</v>
      </c>
      <c r="F15" s="61">
        <f>H15+J15+L15+N15</f>
        <v>1</v>
      </c>
      <c r="G15" s="58">
        <f>I15+K15+M15+O15</f>
        <v>2</v>
      </c>
      <c r="H15" s="61">
        <v>0</v>
      </c>
      <c r="I15" s="58">
        <f>H15+AB15</f>
        <v>0</v>
      </c>
      <c r="J15" s="61">
        <v>1</v>
      </c>
      <c r="K15" s="58">
        <f>J15+AD15</f>
        <v>2</v>
      </c>
      <c r="L15" s="61">
        <v>0</v>
      </c>
      <c r="M15" s="58">
        <f>L15+AF15</f>
        <v>0</v>
      </c>
      <c r="N15" s="61">
        <v>0</v>
      </c>
      <c r="O15" s="58">
        <f>N15+AH15</f>
        <v>0</v>
      </c>
      <c r="Q15" s="179"/>
      <c r="U15" s="271"/>
      <c r="V15" s="5" t="s">
        <v>199</v>
      </c>
      <c r="W15" s="187"/>
      <c r="X15" s="186">
        <v>9</v>
      </c>
      <c r="Y15" s="186"/>
      <c r="Z15" s="186">
        <v>1</v>
      </c>
      <c r="AA15" s="186"/>
      <c r="AB15" s="186">
        <v>0</v>
      </c>
      <c r="AC15" s="186"/>
      <c r="AD15" s="186">
        <v>1</v>
      </c>
      <c r="AE15" s="186"/>
      <c r="AF15" s="186">
        <v>0</v>
      </c>
      <c r="AG15" s="186"/>
      <c r="AH15" s="185">
        <v>0</v>
      </c>
      <c r="AI15" s="38"/>
      <c r="AJ15" s="180"/>
    </row>
    <row r="16" spans="2:36" ht="15" customHeight="1">
      <c r="B16" s="263"/>
      <c r="C16" s="85" t="s">
        <v>200</v>
      </c>
      <c r="D16" s="61">
        <v>0</v>
      </c>
      <c r="E16" s="58">
        <f>D16+X16</f>
        <v>1</v>
      </c>
      <c r="F16" s="61">
        <f>H16+J16+L16+N16</f>
        <v>0</v>
      </c>
      <c r="G16" s="58">
        <f>I16+K16+M16+O16</f>
        <v>0</v>
      </c>
      <c r="H16" s="61">
        <v>0</v>
      </c>
      <c r="I16" s="58">
        <f>H16+AB16</f>
        <v>0</v>
      </c>
      <c r="J16" s="61">
        <v>0</v>
      </c>
      <c r="K16" s="58">
        <f>J16+AD16</f>
        <v>0</v>
      </c>
      <c r="L16" s="61">
        <v>0</v>
      </c>
      <c r="M16" s="58">
        <f>L16+AF16</f>
        <v>0</v>
      </c>
      <c r="N16" s="61">
        <v>0</v>
      </c>
      <c r="O16" s="58">
        <f>N16+AH16</f>
        <v>0</v>
      </c>
      <c r="Q16" s="179"/>
      <c r="U16" s="271"/>
      <c r="V16" s="11" t="s">
        <v>200</v>
      </c>
      <c r="W16" s="184"/>
      <c r="X16" s="183">
        <v>1</v>
      </c>
      <c r="Y16" s="183"/>
      <c r="Z16" s="183">
        <v>0</v>
      </c>
      <c r="AA16" s="183"/>
      <c r="AB16" s="183">
        <v>0</v>
      </c>
      <c r="AC16" s="183"/>
      <c r="AD16" s="183">
        <v>0</v>
      </c>
      <c r="AE16" s="183"/>
      <c r="AF16" s="183">
        <v>0</v>
      </c>
      <c r="AG16" s="183"/>
      <c r="AH16" s="182">
        <v>0</v>
      </c>
      <c r="AI16" s="38"/>
      <c r="AJ16" s="180"/>
    </row>
    <row r="17" spans="2:36" ht="15" customHeight="1">
      <c r="B17" s="263"/>
      <c r="C17" s="174" t="s">
        <v>151</v>
      </c>
      <c r="D17" s="61">
        <f>SUM(D15:D16)</f>
        <v>1</v>
      </c>
      <c r="E17" s="61">
        <f aca="true" t="shared" si="4" ref="E17:O17">SUM(E15:E16)</f>
        <v>11</v>
      </c>
      <c r="F17" s="61">
        <f t="shared" si="4"/>
        <v>1</v>
      </c>
      <c r="G17" s="61">
        <f t="shared" si="4"/>
        <v>2</v>
      </c>
      <c r="H17" s="61">
        <f t="shared" si="4"/>
        <v>0</v>
      </c>
      <c r="I17" s="61">
        <f t="shared" si="4"/>
        <v>0</v>
      </c>
      <c r="J17" s="61">
        <f t="shared" si="4"/>
        <v>1</v>
      </c>
      <c r="K17" s="61">
        <f t="shared" si="4"/>
        <v>2</v>
      </c>
      <c r="L17" s="61">
        <f t="shared" si="4"/>
        <v>0</v>
      </c>
      <c r="M17" s="61">
        <f t="shared" si="4"/>
        <v>0</v>
      </c>
      <c r="N17" s="61">
        <f t="shared" si="4"/>
        <v>0</v>
      </c>
      <c r="O17" s="61">
        <f t="shared" si="4"/>
        <v>0</v>
      </c>
      <c r="Q17" s="179"/>
      <c r="U17" s="271"/>
      <c r="V17" s="5"/>
      <c r="W17" s="187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5"/>
      <c r="AI17" s="38"/>
      <c r="AJ17" s="180"/>
    </row>
    <row r="18" spans="2:36" ht="15" customHeight="1">
      <c r="B18" s="263"/>
      <c r="C18" s="85" t="s">
        <v>201</v>
      </c>
      <c r="D18" s="61">
        <v>2</v>
      </c>
      <c r="E18" s="58">
        <f>D18+X18</f>
        <v>3</v>
      </c>
      <c r="F18" s="61">
        <f>H18+J18+L18+N18</f>
        <v>0</v>
      </c>
      <c r="G18" s="58">
        <f>I18+K18+M18+O18</f>
        <v>0</v>
      </c>
      <c r="H18" s="61">
        <v>0</v>
      </c>
      <c r="I18" s="58">
        <f>H18+AB18</f>
        <v>0</v>
      </c>
      <c r="J18" s="61">
        <v>0</v>
      </c>
      <c r="K18" s="58">
        <f>J18+AD18</f>
        <v>0</v>
      </c>
      <c r="L18" s="61">
        <v>0</v>
      </c>
      <c r="M18" s="58">
        <f>L18+AF18</f>
        <v>0</v>
      </c>
      <c r="N18" s="61">
        <v>0</v>
      </c>
      <c r="O18" s="58">
        <f>N18+AH18</f>
        <v>0</v>
      </c>
      <c r="Q18" s="179"/>
      <c r="U18" s="271"/>
      <c r="V18" s="5" t="s">
        <v>201</v>
      </c>
      <c r="W18" s="187"/>
      <c r="X18" s="186">
        <v>1</v>
      </c>
      <c r="Y18" s="186"/>
      <c r="Z18" s="186">
        <v>0</v>
      </c>
      <c r="AA18" s="186"/>
      <c r="AB18" s="186">
        <v>0</v>
      </c>
      <c r="AC18" s="186"/>
      <c r="AD18" s="186">
        <v>0</v>
      </c>
      <c r="AE18" s="186"/>
      <c r="AF18" s="186">
        <v>0</v>
      </c>
      <c r="AG18" s="186"/>
      <c r="AH18" s="185">
        <v>0</v>
      </c>
      <c r="AI18" s="38"/>
      <c r="AJ18" s="180"/>
    </row>
    <row r="19" spans="2:36" ht="15" customHeight="1">
      <c r="B19" s="263"/>
      <c r="C19" s="85" t="s">
        <v>202</v>
      </c>
      <c r="D19" s="61">
        <v>1</v>
      </c>
      <c r="E19" s="58">
        <f>D19+X19</f>
        <v>5</v>
      </c>
      <c r="F19" s="61">
        <f>H19+J19+L19+N19</f>
        <v>1</v>
      </c>
      <c r="G19" s="58">
        <f>I19+K19+M19+O19</f>
        <v>1</v>
      </c>
      <c r="H19" s="61">
        <v>0</v>
      </c>
      <c r="I19" s="58">
        <f>H19+AB19</f>
        <v>0</v>
      </c>
      <c r="J19" s="61">
        <v>1</v>
      </c>
      <c r="K19" s="58">
        <f>J19+AD19</f>
        <v>1</v>
      </c>
      <c r="L19" s="61">
        <v>0</v>
      </c>
      <c r="M19" s="58">
        <f>L19+AF19</f>
        <v>0</v>
      </c>
      <c r="N19" s="61">
        <v>0</v>
      </c>
      <c r="O19" s="58">
        <f>N19+AH19</f>
        <v>0</v>
      </c>
      <c r="Q19" s="179"/>
      <c r="U19" s="271"/>
      <c r="V19" s="11" t="s">
        <v>202</v>
      </c>
      <c r="W19" s="184"/>
      <c r="X19" s="183">
        <v>4</v>
      </c>
      <c r="Y19" s="183"/>
      <c r="Z19" s="183">
        <v>0</v>
      </c>
      <c r="AA19" s="183"/>
      <c r="AB19" s="183">
        <v>0</v>
      </c>
      <c r="AC19" s="183"/>
      <c r="AD19" s="183">
        <v>0</v>
      </c>
      <c r="AE19" s="183"/>
      <c r="AF19" s="183">
        <v>0</v>
      </c>
      <c r="AG19" s="183"/>
      <c r="AH19" s="182">
        <v>0</v>
      </c>
      <c r="AI19" s="38"/>
      <c r="AJ19" s="180"/>
    </row>
    <row r="20" spans="2:36" ht="15" customHeight="1">
      <c r="B20" s="263"/>
      <c r="C20" s="174" t="s">
        <v>152</v>
      </c>
      <c r="D20" s="61">
        <f>SUM(D18:D19)</f>
        <v>3</v>
      </c>
      <c r="E20" s="61">
        <f aca="true" t="shared" si="5" ref="E20:O20">SUM(E18:E19)</f>
        <v>8</v>
      </c>
      <c r="F20" s="61">
        <f t="shared" si="5"/>
        <v>1</v>
      </c>
      <c r="G20" s="61">
        <f t="shared" si="5"/>
        <v>1</v>
      </c>
      <c r="H20" s="61">
        <f t="shared" si="5"/>
        <v>0</v>
      </c>
      <c r="I20" s="61">
        <f t="shared" si="5"/>
        <v>0</v>
      </c>
      <c r="J20" s="61">
        <f t="shared" si="5"/>
        <v>1</v>
      </c>
      <c r="K20" s="61">
        <f t="shared" si="5"/>
        <v>1</v>
      </c>
      <c r="L20" s="61">
        <f t="shared" si="5"/>
        <v>0</v>
      </c>
      <c r="M20" s="61">
        <f t="shared" si="5"/>
        <v>0</v>
      </c>
      <c r="N20" s="61">
        <f t="shared" si="5"/>
        <v>0</v>
      </c>
      <c r="O20" s="61">
        <f t="shared" si="5"/>
        <v>0</v>
      </c>
      <c r="Q20" s="179"/>
      <c r="U20" s="271"/>
      <c r="V20" s="5"/>
      <c r="W20" s="187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5"/>
      <c r="AI20" s="38"/>
      <c r="AJ20" s="180"/>
    </row>
    <row r="21" spans="2:36" ht="15" customHeight="1">
      <c r="B21" s="263"/>
      <c r="C21" s="85" t="s">
        <v>203</v>
      </c>
      <c r="D21" s="61">
        <v>0</v>
      </c>
      <c r="E21" s="58">
        <f>D21+X21</f>
        <v>4</v>
      </c>
      <c r="F21" s="61">
        <f>H21+J21+L21+N21</f>
        <v>0</v>
      </c>
      <c r="G21" s="58">
        <f>I21+K21+M21+O21</f>
        <v>0</v>
      </c>
      <c r="H21" s="61">
        <v>0</v>
      </c>
      <c r="I21" s="58">
        <f>H21+AB21</f>
        <v>0</v>
      </c>
      <c r="J21" s="61">
        <v>0</v>
      </c>
      <c r="K21" s="58">
        <f>J21+AD21</f>
        <v>0</v>
      </c>
      <c r="L21" s="61">
        <v>0</v>
      </c>
      <c r="M21" s="58">
        <f>L21+AF21</f>
        <v>0</v>
      </c>
      <c r="N21" s="61">
        <v>0</v>
      </c>
      <c r="O21" s="58">
        <f>N21+AH21</f>
        <v>0</v>
      </c>
      <c r="Q21" s="179"/>
      <c r="U21" s="271"/>
      <c r="V21" s="5" t="s">
        <v>203</v>
      </c>
      <c r="W21" s="187"/>
      <c r="X21" s="186">
        <v>4</v>
      </c>
      <c r="Y21" s="186"/>
      <c r="Z21" s="186">
        <v>0</v>
      </c>
      <c r="AA21" s="186"/>
      <c r="AB21" s="186">
        <v>0</v>
      </c>
      <c r="AC21" s="186"/>
      <c r="AD21" s="186">
        <v>0</v>
      </c>
      <c r="AE21" s="186"/>
      <c r="AF21" s="186">
        <v>0</v>
      </c>
      <c r="AG21" s="186"/>
      <c r="AH21" s="185">
        <v>0</v>
      </c>
      <c r="AI21" s="38"/>
      <c r="AJ21" s="180"/>
    </row>
    <row r="22" spans="2:36" ht="15" customHeight="1">
      <c r="B22" s="263"/>
      <c r="C22" s="85" t="s">
        <v>204</v>
      </c>
      <c r="D22" s="61">
        <v>0</v>
      </c>
      <c r="E22" s="58">
        <f>D22+X22</f>
        <v>1</v>
      </c>
      <c r="F22" s="61">
        <f>H22+J22+L22+N22</f>
        <v>0</v>
      </c>
      <c r="G22" s="58">
        <f>I22+K22+M22+O22</f>
        <v>0</v>
      </c>
      <c r="H22" s="61">
        <v>0</v>
      </c>
      <c r="I22" s="58">
        <f>H22+AB22</f>
        <v>0</v>
      </c>
      <c r="J22" s="61">
        <v>0</v>
      </c>
      <c r="K22" s="58">
        <f>J22+AD22</f>
        <v>0</v>
      </c>
      <c r="L22" s="61">
        <v>0</v>
      </c>
      <c r="M22" s="58">
        <f>L22+AF22</f>
        <v>0</v>
      </c>
      <c r="N22" s="61">
        <v>0</v>
      </c>
      <c r="O22" s="58">
        <f>N22+AH22</f>
        <v>0</v>
      </c>
      <c r="Q22" s="179"/>
      <c r="U22" s="271"/>
      <c r="V22" s="11" t="s">
        <v>204</v>
      </c>
      <c r="W22" s="184"/>
      <c r="X22" s="183">
        <v>1</v>
      </c>
      <c r="Y22" s="183"/>
      <c r="Z22" s="183">
        <v>0</v>
      </c>
      <c r="AA22" s="183"/>
      <c r="AB22" s="183">
        <v>0</v>
      </c>
      <c r="AC22" s="183"/>
      <c r="AD22" s="183">
        <v>0</v>
      </c>
      <c r="AE22" s="183"/>
      <c r="AF22" s="183">
        <v>0</v>
      </c>
      <c r="AG22" s="183"/>
      <c r="AH22" s="182">
        <v>0</v>
      </c>
      <c r="AI22" s="38"/>
      <c r="AJ22" s="180"/>
    </row>
    <row r="23" spans="2:36" ht="15" customHeight="1">
      <c r="B23" s="263"/>
      <c r="C23" s="174" t="s">
        <v>153</v>
      </c>
      <c r="D23" s="61">
        <f>SUM(D21:D22)</f>
        <v>0</v>
      </c>
      <c r="E23" s="61">
        <f aca="true" t="shared" si="6" ref="E23:O23">SUM(E21:E22)</f>
        <v>5</v>
      </c>
      <c r="F23" s="61">
        <f t="shared" si="6"/>
        <v>0</v>
      </c>
      <c r="G23" s="61">
        <f t="shared" si="6"/>
        <v>0</v>
      </c>
      <c r="H23" s="61">
        <f t="shared" si="6"/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  <c r="M23" s="61">
        <f t="shared" si="6"/>
        <v>0</v>
      </c>
      <c r="N23" s="61">
        <f t="shared" si="6"/>
        <v>0</v>
      </c>
      <c r="O23" s="61">
        <f t="shared" si="6"/>
        <v>0</v>
      </c>
      <c r="Q23" s="179"/>
      <c r="U23" s="271"/>
      <c r="V23" s="5"/>
      <c r="W23" s="187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5"/>
      <c r="AI23" s="38"/>
      <c r="AJ23" s="180"/>
    </row>
    <row r="24" spans="2:36" ht="15" customHeight="1">
      <c r="B24" s="263"/>
      <c r="C24" s="85" t="s">
        <v>205</v>
      </c>
      <c r="D24" s="61">
        <v>2</v>
      </c>
      <c r="E24" s="58">
        <f>D24+X24</f>
        <v>9</v>
      </c>
      <c r="F24" s="61">
        <f>H24+J24+L24+N24</f>
        <v>0</v>
      </c>
      <c r="G24" s="58">
        <f>I24+K24+M24+O24</f>
        <v>0</v>
      </c>
      <c r="H24" s="61">
        <v>0</v>
      </c>
      <c r="I24" s="58">
        <f>H24+AB24</f>
        <v>0</v>
      </c>
      <c r="J24" s="61">
        <v>0</v>
      </c>
      <c r="K24" s="58">
        <f>J24+AD24</f>
        <v>0</v>
      </c>
      <c r="L24" s="61">
        <v>0</v>
      </c>
      <c r="M24" s="58">
        <f>L24+AF24</f>
        <v>0</v>
      </c>
      <c r="N24" s="61">
        <v>0</v>
      </c>
      <c r="O24" s="58">
        <f>N24+AH24</f>
        <v>0</v>
      </c>
      <c r="Q24" s="179"/>
      <c r="U24" s="271"/>
      <c r="V24" s="5" t="s">
        <v>205</v>
      </c>
      <c r="W24" s="187"/>
      <c r="X24" s="186">
        <v>7</v>
      </c>
      <c r="Y24" s="186"/>
      <c r="Z24" s="186">
        <v>0</v>
      </c>
      <c r="AA24" s="186"/>
      <c r="AB24" s="186">
        <v>0</v>
      </c>
      <c r="AC24" s="186"/>
      <c r="AD24" s="186">
        <v>0</v>
      </c>
      <c r="AE24" s="186"/>
      <c r="AF24" s="186">
        <v>0</v>
      </c>
      <c r="AG24" s="186"/>
      <c r="AH24" s="185">
        <v>0</v>
      </c>
      <c r="AI24" s="38"/>
      <c r="AJ24" s="180"/>
    </row>
    <row r="25" spans="2:36" ht="15" customHeight="1">
      <c r="B25" s="263"/>
      <c r="C25" s="85" t="s">
        <v>206</v>
      </c>
      <c r="D25" s="61">
        <v>0</v>
      </c>
      <c r="E25" s="58">
        <f>D25+X25</f>
        <v>3</v>
      </c>
      <c r="F25" s="61">
        <f>H25+J25+L25+N25</f>
        <v>0</v>
      </c>
      <c r="G25" s="58">
        <f>I25+K25+M25+O25</f>
        <v>1</v>
      </c>
      <c r="H25" s="61">
        <v>0</v>
      </c>
      <c r="I25" s="58">
        <f>H25+AB25</f>
        <v>1</v>
      </c>
      <c r="J25" s="61">
        <v>0</v>
      </c>
      <c r="K25" s="58">
        <f>J25+AD25</f>
        <v>0</v>
      </c>
      <c r="L25" s="61">
        <v>0</v>
      </c>
      <c r="M25" s="58">
        <f>L25+AF25</f>
        <v>0</v>
      </c>
      <c r="N25" s="61">
        <v>0</v>
      </c>
      <c r="O25" s="58">
        <f>N25+AH25</f>
        <v>0</v>
      </c>
      <c r="Q25" s="179"/>
      <c r="U25" s="271"/>
      <c r="V25" s="11" t="s">
        <v>206</v>
      </c>
      <c r="W25" s="184"/>
      <c r="X25" s="183">
        <v>3</v>
      </c>
      <c r="Y25" s="183"/>
      <c r="Z25" s="183">
        <v>1</v>
      </c>
      <c r="AA25" s="183"/>
      <c r="AB25" s="183">
        <v>1</v>
      </c>
      <c r="AC25" s="183"/>
      <c r="AD25" s="183">
        <v>0</v>
      </c>
      <c r="AE25" s="183"/>
      <c r="AF25" s="183">
        <v>0</v>
      </c>
      <c r="AG25" s="183"/>
      <c r="AH25" s="182">
        <v>0</v>
      </c>
      <c r="AI25" s="38"/>
      <c r="AJ25" s="180"/>
    </row>
    <row r="26" spans="2:36" ht="15" customHeight="1">
      <c r="B26" s="263"/>
      <c r="C26" s="174" t="s">
        <v>154</v>
      </c>
      <c r="D26" s="61">
        <f>SUM(D24:D25)</f>
        <v>2</v>
      </c>
      <c r="E26" s="61">
        <f aca="true" t="shared" si="7" ref="E26:O26">SUM(E24:E25)</f>
        <v>12</v>
      </c>
      <c r="F26" s="61">
        <f t="shared" si="7"/>
        <v>0</v>
      </c>
      <c r="G26" s="61">
        <f t="shared" si="7"/>
        <v>1</v>
      </c>
      <c r="H26" s="61">
        <f t="shared" si="7"/>
        <v>0</v>
      </c>
      <c r="I26" s="61">
        <f t="shared" si="7"/>
        <v>1</v>
      </c>
      <c r="J26" s="61">
        <f t="shared" si="7"/>
        <v>0</v>
      </c>
      <c r="K26" s="61">
        <f t="shared" si="7"/>
        <v>0</v>
      </c>
      <c r="L26" s="61">
        <f t="shared" si="7"/>
        <v>0</v>
      </c>
      <c r="M26" s="61">
        <f t="shared" si="7"/>
        <v>0</v>
      </c>
      <c r="N26" s="61">
        <f t="shared" si="7"/>
        <v>0</v>
      </c>
      <c r="O26" s="61">
        <f t="shared" si="7"/>
        <v>0</v>
      </c>
      <c r="Q26" s="179"/>
      <c r="U26" s="271"/>
      <c r="V26" s="5"/>
      <c r="W26" s="187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5"/>
      <c r="AI26" s="38"/>
      <c r="AJ26" s="180"/>
    </row>
    <row r="27" spans="2:36" ht="15" customHeight="1">
      <c r="B27" s="263"/>
      <c r="C27" s="85" t="s">
        <v>207</v>
      </c>
      <c r="D27" s="61">
        <v>2</v>
      </c>
      <c r="E27" s="58">
        <f>D27+X27</f>
        <v>10</v>
      </c>
      <c r="F27" s="61">
        <f aca="true" t="shared" si="8" ref="F27:G30">H27+J27+L27+N27</f>
        <v>0</v>
      </c>
      <c r="G27" s="58">
        <f t="shared" si="8"/>
        <v>0</v>
      </c>
      <c r="H27" s="61">
        <v>0</v>
      </c>
      <c r="I27" s="58">
        <f>H27+AB27</f>
        <v>0</v>
      </c>
      <c r="J27" s="61">
        <v>0</v>
      </c>
      <c r="K27" s="58">
        <f>J27+AD27</f>
        <v>0</v>
      </c>
      <c r="L27" s="61">
        <v>0</v>
      </c>
      <c r="M27" s="58">
        <f>L27+AF27</f>
        <v>0</v>
      </c>
      <c r="N27" s="61">
        <v>0</v>
      </c>
      <c r="O27" s="58">
        <f>N27+AH27</f>
        <v>0</v>
      </c>
      <c r="Q27" s="179"/>
      <c r="U27" s="271"/>
      <c r="V27" s="5" t="s">
        <v>207</v>
      </c>
      <c r="W27" s="187"/>
      <c r="X27" s="186">
        <v>8</v>
      </c>
      <c r="Y27" s="186"/>
      <c r="Z27" s="186">
        <v>0</v>
      </c>
      <c r="AA27" s="186"/>
      <c r="AB27" s="186">
        <v>0</v>
      </c>
      <c r="AC27" s="186"/>
      <c r="AD27" s="186">
        <v>0</v>
      </c>
      <c r="AE27" s="186"/>
      <c r="AF27" s="186">
        <v>0</v>
      </c>
      <c r="AG27" s="186"/>
      <c r="AH27" s="185">
        <v>0</v>
      </c>
      <c r="AI27" s="38"/>
      <c r="AJ27" s="180"/>
    </row>
    <row r="28" spans="2:36" ht="15" customHeight="1">
      <c r="B28" s="263"/>
      <c r="C28" s="85" t="s">
        <v>208</v>
      </c>
      <c r="D28" s="61">
        <v>0</v>
      </c>
      <c r="E28" s="58">
        <f>D28+X28</f>
        <v>0</v>
      </c>
      <c r="F28" s="61">
        <f t="shared" si="8"/>
        <v>0</v>
      </c>
      <c r="G28" s="58">
        <f t="shared" si="8"/>
        <v>0</v>
      </c>
      <c r="H28" s="61">
        <v>0</v>
      </c>
      <c r="I28" s="58">
        <f>H28+AB28</f>
        <v>0</v>
      </c>
      <c r="J28" s="61">
        <v>0</v>
      </c>
      <c r="K28" s="58">
        <f>J28+AD28</f>
        <v>0</v>
      </c>
      <c r="L28" s="61">
        <v>0</v>
      </c>
      <c r="M28" s="58">
        <f>L28+AF28</f>
        <v>0</v>
      </c>
      <c r="N28" s="61">
        <v>0</v>
      </c>
      <c r="O28" s="58">
        <f>N28+AH28</f>
        <v>0</v>
      </c>
      <c r="Q28" s="179"/>
      <c r="U28" s="271"/>
      <c r="V28" s="5" t="s">
        <v>208</v>
      </c>
      <c r="W28" s="187"/>
      <c r="X28" s="186">
        <v>0</v>
      </c>
      <c r="Y28" s="186"/>
      <c r="Z28" s="186">
        <v>0</v>
      </c>
      <c r="AA28" s="186"/>
      <c r="AB28" s="186">
        <v>0</v>
      </c>
      <c r="AC28" s="186"/>
      <c r="AD28" s="186">
        <v>0</v>
      </c>
      <c r="AE28" s="186"/>
      <c r="AF28" s="186">
        <v>0</v>
      </c>
      <c r="AG28" s="186"/>
      <c r="AH28" s="185">
        <v>0</v>
      </c>
      <c r="AI28" s="38"/>
      <c r="AJ28" s="180"/>
    </row>
    <row r="29" spans="2:36" ht="15" customHeight="1">
      <c r="B29" s="263"/>
      <c r="C29" s="85" t="s">
        <v>209</v>
      </c>
      <c r="D29" s="61">
        <v>1</v>
      </c>
      <c r="E29" s="58">
        <f>D29+X29</f>
        <v>11</v>
      </c>
      <c r="F29" s="61">
        <f t="shared" si="8"/>
        <v>0</v>
      </c>
      <c r="G29" s="58">
        <f t="shared" si="8"/>
        <v>1</v>
      </c>
      <c r="H29" s="61">
        <v>0</v>
      </c>
      <c r="I29" s="58">
        <f>H29+AB29</f>
        <v>0</v>
      </c>
      <c r="J29" s="61">
        <v>0</v>
      </c>
      <c r="K29" s="58">
        <f>J29+AD29</f>
        <v>1</v>
      </c>
      <c r="L29" s="61">
        <v>0</v>
      </c>
      <c r="M29" s="58">
        <f>L29+AF29</f>
        <v>0</v>
      </c>
      <c r="N29" s="61">
        <v>0</v>
      </c>
      <c r="O29" s="58">
        <f>N29+AH29</f>
        <v>0</v>
      </c>
      <c r="Q29" s="179"/>
      <c r="U29" s="271"/>
      <c r="V29" s="5" t="s">
        <v>209</v>
      </c>
      <c r="W29" s="187"/>
      <c r="X29" s="186">
        <v>10</v>
      </c>
      <c r="Y29" s="186"/>
      <c r="Z29" s="186">
        <v>1</v>
      </c>
      <c r="AA29" s="186"/>
      <c r="AB29" s="186">
        <v>0</v>
      </c>
      <c r="AC29" s="186"/>
      <c r="AD29" s="186">
        <v>1</v>
      </c>
      <c r="AE29" s="186"/>
      <c r="AF29" s="186">
        <v>0</v>
      </c>
      <c r="AG29" s="186"/>
      <c r="AH29" s="185">
        <v>0</v>
      </c>
      <c r="AI29" s="38"/>
      <c r="AJ29" s="180"/>
    </row>
    <row r="30" spans="2:36" ht="15" customHeight="1" thickBot="1">
      <c r="B30" s="263"/>
      <c r="C30" s="85" t="s">
        <v>210</v>
      </c>
      <c r="D30" s="61">
        <v>0</v>
      </c>
      <c r="E30" s="58">
        <f>D30+X30</f>
        <v>3</v>
      </c>
      <c r="F30" s="61">
        <f t="shared" si="8"/>
        <v>0</v>
      </c>
      <c r="G30" s="58">
        <f t="shared" si="8"/>
        <v>0</v>
      </c>
      <c r="H30" s="61">
        <v>0</v>
      </c>
      <c r="I30" s="58">
        <f>H30+AB30</f>
        <v>0</v>
      </c>
      <c r="J30" s="61">
        <v>0</v>
      </c>
      <c r="K30" s="58">
        <f>J30+AD30</f>
        <v>0</v>
      </c>
      <c r="L30" s="61">
        <v>0</v>
      </c>
      <c r="M30" s="58">
        <f>L30+AF30</f>
        <v>0</v>
      </c>
      <c r="N30" s="61">
        <v>0</v>
      </c>
      <c r="O30" s="58">
        <f>N30+AH30</f>
        <v>0</v>
      </c>
      <c r="Q30" s="179"/>
      <c r="U30" s="271"/>
      <c r="V30" s="9" t="s">
        <v>210</v>
      </c>
      <c r="W30" s="181"/>
      <c r="X30" s="177">
        <v>3</v>
      </c>
      <c r="Y30" s="177"/>
      <c r="Z30" s="177">
        <v>0</v>
      </c>
      <c r="AA30" s="177"/>
      <c r="AB30" s="177">
        <v>0</v>
      </c>
      <c r="AC30" s="177"/>
      <c r="AD30" s="177">
        <v>0</v>
      </c>
      <c r="AE30" s="177"/>
      <c r="AF30" s="177">
        <v>0</v>
      </c>
      <c r="AG30" s="177"/>
      <c r="AH30" s="176">
        <v>0</v>
      </c>
      <c r="AI30" s="38"/>
      <c r="AJ30" s="180"/>
    </row>
    <row r="31" spans="2:36" ht="15" customHeight="1" thickBot="1">
      <c r="B31" s="263"/>
      <c r="C31" s="174" t="s">
        <v>155</v>
      </c>
      <c r="D31" s="61">
        <f>SUM(D27:D30)</f>
        <v>3</v>
      </c>
      <c r="E31" s="61">
        <f aca="true" t="shared" si="9" ref="E31:O31">SUM(E27:E30)</f>
        <v>24</v>
      </c>
      <c r="F31" s="61">
        <f t="shared" si="9"/>
        <v>0</v>
      </c>
      <c r="G31" s="61">
        <f t="shared" si="9"/>
        <v>1</v>
      </c>
      <c r="H31" s="61">
        <f t="shared" si="9"/>
        <v>0</v>
      </c>
      <c r="I31" s="61">
        <f t="shared" si="9"/>
        <v>0</v>
      </c>
      <c r="J31" s="61">
        <f t="shared" si="9"/>
        <v>0</v>
      </c>
      <c r="K31" s="61">
        <f t="shared" si="9"/>
        <v>1</v>
      </c>
      <c r="L31" s="61">
        <f t="shared" si="9"/>
        <v>0</v>
      </c>
      <c r="M31" s="61">
        <f t="shared" si="9"/>
        <v>0</v>
      </c>
      <c r="N31" s="61">
        <f t="shared" si="9"/>
        <v>0</v>
      </c>
      <c r="O31" s="61">
        <f t="shared" si="9"/>
        <v>0</v>
      </c>
      <c r="Q31" s="179"/>
      <c r="U31" s="271"/>
      <c r="V31" s="9"/>
      <c r="W31" s="181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6"/>
      <c r="AI31" s="38"/>
      <c r="AJ31" s="180"/>
    </row>
    <row r="32" spans="2:36" ht="15" customHeight="1">
      <c r="B32" s="263" t="s">
        <v>124</v>
      </c>
      <c r="C32" s="85" t="s">
        <v>211</v>
      </c>
      <c r="D32" s="61">
        <v>1</v>
      </c>
      <c r="E32" s="58">
        <f>D32+X32</f>
        <v>6</v>
      </c>
      <c r="F32" s="61">
        <f aca="true" t="shared" si="10" ref="F32:G34">H32+J32+L32+N32</f>
        <v>1</v>
      </c>
      <c r="G32" s="58">
        <f t="shared" si="10"/>
        <v>2</v>
      </c>
      <c r="H32" s="61">
        <v>0</v>
      </c>
      <c r="I32" s="58">
        <f>H32+AB32</f>
        <v>0</v>
      </c>
      <c r="J32" s="61">
        <v>1</v>
      </c>
      <c r="K32" s="58">
        <f>J32+AD32</f>
        <v>2</v>
      </c>
      <c r="L32" s="61">
        <v>0</v>
      </c>
      <c r="M32" s="58">
        <f>L32+AF32</f>
        <v>0</v>
      </c>
      <c r="N32" s="61">
        <v>0</v>
      </c>
      <c r="O32" s="58">
        <f>N32+AH32</f>
        <v>0</v>
      </c>
      <c r="Q32" s="179"/>
      <c r="U32" s="271" t="s">
        <v>124</v>
      </c>
      <c r="V32" s="5" t="s">
        <v>211</v>
      </c>
      <c r="W32" s="187"/>
      <c r="X32" s="186">
        <v>5</v>
      </c>
      <c r="Y32" s="186"/>
      <c r="Z32" s="186">
        <v>1</v>
      </c>
      <c r="AA32" s="186"/>
      <c r="AB32" s="186">
        <v>0</v>
      </c>
      <c r="AC32" s="186"/>
      <c r="AD32" s="186">
        <v>1</v>
      </c>
      <c r="AE32" s="186"/>
      <c r="AF32" s="186">
        <v>0</v>
      </c>
      <c r="AG32" s="186"/>
      <c r="AH32" s="185">
        <v>0</v>
      </c>
      <c r="AI32" s="45"/>
      <c r="AJ32" s="180"/>
    </row>
    <row r="33" spans="2:36" ht="15" customHeight="1">
      <c r="B33" s="263"/>
      <c r="C33" s="85" t="s">
        <v>212</v>
      </c>
      <c r="D33" s="61">
        <v>0</v>
      </c>
      <c r="E33" s="58">
        <f>D33+X33</f>
        <v>0</v>
      </c>
      <c r="F33" s="61">
        <f t="shared" si="10"/>
        <v>0</v>
      </c>
      <c r="G33" s="58">
        <f t="shared" si="10"/>
        <v>0</v>
      </c>
      <c r="H33" s="61">
        <v>0</v>
      </c>
      <c r="I33" s="58">
        <f>H33+AB33</f>
        <v>0</v>
      </c>
      <c r="J33" s="61">
        <v>0</v>
      </c>
      <c r="K33" s="58">
        <f>J33+AD33</f>
        <v>0</v>
      </c>
      <c r="L33" s="61">
        <v>0</v>
      </c>
      <c r="M33" s="58">
        <f>L33+AF33</f>
        <v>0</v>
      </c>
      <c r="N33" s="61">
        <v>0</v>
      </c>
      <c r="O33" s="58">
        <f>N33+AH33</f>
        <v>0</v>
      </c>
      <c r="Q33" s="179"/>
      <c r="U33" s="271"/>
      <c r="V33" s="5" t="s">
        <v>212</v>
      </c>
      <c r="W33" s="187"/>
      <c r="X33" s="186">
        <v>0</v>
      </c>
      <c r="Y33" s="186"/>
      <c r="Z33" s="186">
        <v>0</v>
      </c>
      <c r="AA33" s="186"/>
      <c r="AB33" s="186">
        <v>0</v>
      </c>
      <c r="AC33" s="186"/>
      <c r="AD33" s="186">
        <v>0</v>
      </c>
      <c r="AE33" s="186"/>
      <c r="AF33" s="186">
        <v>0</v>
      </c>
      <c r="AG33" s="186"/>
      <c r="AH33" s="185">
        <v>0</v>
      </c>
      <c r="AI33" s="38"/>
      <c r="AJ33" s="180"/>
    </row>
    <row r="34" spans="2:36" ht="15" customHeight="1">
      <c r="B34" s="263"/>
      <c r="C34" s="158" t="s">
        <v>135</v>
      </c>
      <c r="D34" s="61">
        <v>4</v>
      </c>
      <c r="E34" s="58">
        <f>D34+X34</f>
        <v>11</v>
      </c>
      <c r="F34" s="61">
        <f t="shared" si="10"/>
        <v>0</v>
      </c>
      <c r="G34" s="58">
        <f t="shared" si="10"/>
        <v>0</v>
      </c>
      <c r="H34" s="61">
        <v>0</v>
      </c>
      <c r="I34" s="58">
        <f>H34+AB34</f>
        <v>0</v>
      </c>
      <c r="J34" s="61">
        <v>0</v>
      </c>
      <c r="K34" s="58">
        <f>J34+AD34</f>
        <v>0</v>
      </c>
      <c r="L34" s="61">
        <v>0</v>
      </c>
      <c r="M34" s="58">
        <f>L34+AF34</f>
        <v>0</v>
      </c>
      <c r="N34" s="61">
        <v>0</v>
      </c>
      <c r="O34" s="58">
        <f>N34+AH34</f>
        <v>0</v>
      </c>
      <c r="Q34" s="179"/>
      <c r="U34" s="271"/>
      <c r="V34" s="34" t="s">
        <v>135</v>
      </c>
      <c r="W34" s="206"/>
      <c r="X34" s="183">
        <v>7</v>
      </c>
      <c r="Y34" s="183"/>
      <c r="Z34" s="183">
        <v>0</v>
      </c>
      <c r="AA34" s="183"/>
      <c r="AB34" s="183">
        <v>0</v>
      </c>
      <c r="AC34" s="183"/>
      <c r="AD34" s="183">
        <v>0</v>
      </c>
      <c r="AE34" s="183"/>
      <c r="AF34" s="183">
        <v>0</v>
      </c>
      <c r="AG34" s="183"/>
      <c r="AH34" s="182">
        <v>0</v>
      </c>
      <c r="AI34" s="45"/>
      <c r="AJ34" s="205"/>
    </row>
    <row r="35" spans="2:36" ht="15" customHeight="1">
      <c r="B35" s="263"/>
      <c r="C35" s="173" t="s">
        <v>156</v>
      </c>
      <c r="D35" s="61">
        <f>SUM(D32:D34)</f>
        <v>5</v>
      </c>
      <c r="E35" s="61">
        <f aca="true" t="shared" si="11" ref="E35:O35">SUM(E32:E34)</f>
        <v>17</v>
      </c>
      <c r="F35" s="61">
        <f t="shared" si="11"/>
        <v>1</v>
      </c>
      <c r="G35" s="61">
        <f t="shared" si="11"/>
        <v>2</v>
      </c>
      <c r="H35" s="61">
        <f t="shared" si="11"/>
        <v>0</v>
      </c>
      <c r="I35" s="61">
        <f t="shared" si="11"/>
        <v>0</v>
      </c>
      <c r="J35" s="61">
        <f t="shared" si="11"/>
        <v>1</v>
      </c>
      <c r="K35" s="61">
        <f t="shared" si="11"/>
        <v>2</v>
      </c>
      <c r="L35" s="61">
        <f t="shared" si="11"/>
        <v>0</v>
      </c>
      <c r="M35" s="61">
        <f t="shared" si="11"/>
        <v>0</v>
      </c>
      <c r="N35" s="61">
        <f t="shared" si="11"/>
        <v>0</v>
      </c>
      <c r="O35" s="61">
        <f t="shared" si="11"/>
        <v>0</v>
      </c>
      <c r="Q35" s="179"/>
      <c r="U35" s="271"/>
      <c r="V35" s="28"/>
      <c r="W35" s="207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5"/>
      <c r="AI35" s="45"/>
      <c r="AJ35" s="205"/>
    </row>
    <row r="36" spans="2:36" ht="15" customHeight="1">
      <c r="B36" s="263"/>
      <c r="C36" s="85" t="s">
        <v>213</v>
      </c>
      <c r="D36" s="61">
        <v>2</v>
      </c>
      <c r="E36" s="58">
        <f>D36+X36</f>
        <v>11</v>
      </c>
      <c r="F36" s="61">
        <f>H36+J36+L36+N36</f>
        <v>1</v>
      </c>
      <c r="G36" s="58">
        <f>I36+K36+M36+O36</f>
        <v>5</v>
      </c>
      <c r="H36" s="61">
        <v>1</v>
      </c>
      <c r="I36" s="58">
        <f>H36+AB36</f>
        <v>2</v>
      </c>
      <c r="J36" s="61">
        <v>0</v>
      </c>
      <c r="K36" s="58">
        <f>J36+AD36</f>
        <v>2</v>
      </c>
      <c r="L36" s="61">
        <v>0</v>
      </c>
      <c r="M36" s="58">
        <f>L36+AF36</f>
        <v>0</v>
      </c>
      <c r="N36" s="61">
        <v>0</v>
      </c>
      <c r="O36" s="58">
        <f>N36+AH36</f>
        <v>1</v>
      </c>
      <c r="Q36" s="179" t="s">
        <v>301</v>
      </c>
      <c r="U36" s="271"/>
      <c r="V36" s="5" t="s">
        <v>213</v>
      </c>
      <c r="W36" s="187"/>
      <c r="X36" s="186">
        <v>9</v>
      </c>
      <c r="Y36" s="186"/>
      <c r="Z36" s="186">
        <v>4</v>
      </c>
      <c r="AA36" s="186"/>
      <c r="AB36" s="186">
        <v>1</v>
      </c>
      <c r="AC36" s="186"/>
      <c r="AD36" s="186">
        <v>2</v>
      </c>
      <c r="AE36" s="186"/>
      <c r="AF36" s="186">
        <v>0</v>
      </c>
      <c r="AG36" s="186"/>
      <c r="AH36" s="185">
        <v>1</v>
      </c>
      <c r="AI36" s="38"/>
      <c r="AJ36" s="180"/>
    </row>
    <row r="37" spans="2:36" ht="15" customHeight="1">
      <c r="B37" s="263"/>
      <c r="C37" s="85" t="s">
        <v>214</v>
      </c>
      <c r="D37" s="61">
        <v>1</v>
      </c>
      <c r="E37" s="58">
        <f>D37+X37</f>
        <v>4</v>
      </c>
      <c r="F37" s="61">
        <f>H37+J37+L37+N37</f>
        <v>1</v>
      </c>
      <c r="G37" s="58">
        <f>I37+K37+M37+O37</f>
        <v>4</v>
      </c>
      <c r="H37" s="61">
        <v>1</v>
      </c>
      <c r="I37" s="58">
        <f>H37+AB37</f>
        <v>2</v>
      </c>
      <c r="J37" s="61">
        <v>0</v>
      </c>
      <c r="K37" s="58">
        <f>J37+AD37</f>
        <v>0</v>
      </c>
      <c r="L37" s="61">
        <v>0</v>
      </c>
      <c r="M37" s="58">
        <f>L37+AF37</f>
        <v>0</v>
      </c>
      <c r="N37" s="61">
        <v>0</v>
      </c>
      <c r="O37" s="58">
        <f>N37+AH37</f>
        <v>2</v>
      </c>
      <c r="Q37" s="179"/>
      <c r="U37" s="271"/>
      <c r="V37" s="11" t="s">
        <v>214</v>
      </c>
      <c r="W37" s="184"/>
      <c r="X37" s="183">
        <v>3</v>
      </c>
      <c r="Y37" s="183"/>
      <c r="Z37" s="183">
        <v>3</v>
      </c>
      <c r="AA37" s="183"/>
      <c r="AB37" s="183">
        <v>1</v>
      </c>
      <c r="AC37" s="183"/>
      <c r="AD37" s="183">
        <v>0</v>
      </c>
      <c r="AE37" s="183"/>
      <c r="AF37" s="183">
        <v>0</v>
      </c>
      <c r="AG37" s="183"/>
      <c r="AH37" s="182">
        <v>2</v>
      </c>
      <c r="AI37" s="38"/>
      <c r="AJ37" s="180"/>
    </row>
    <row r="38" spans="2:36" ht="15" customHeight="1">
      <c r="B38" s="263"/>
      <c r="C38" s="174" t="s">
        <v>157</v>
      </c>
      <c r="D38" s="61">
        <f>SUM(D36:D37)</f>
        <v>3</v>
      </c>
      <c r="E38" s="61">
        <f aca="true" t="shared" si="12" ref="E38:O38">SUM(E36:E37)</f>
        <v>15</v>
      </c>
      <c r="F38" s="61">
        <f t="shared" si="12"/>
        <v>2</v>
      </c>
      <c r="G38" s="61">
        <f t="shared" si="12"/>
        <v>9</v>
      </c>
      <c r="H38" s="61">
        <f t="shared" si="12"/>
        <v>2</v>
      </c>
      <c r="I38" s="61">
        <f t="shared" si="12"/>
        <v>4</v>
      </c>
      <c r="J38" s="61">
        <f t="shared" si="12"/>
        <v>0</v>
      </c>
      <c r="K38" s="61">
        <f t="shared" si="12"/>
        <v>2</v>
      </c>
      <c r="L38" s="61">
        <f t="shared" si="12"/>
        <v>0</v>
      </c>
      <c r="M38" s="61">
        <f t="shared" si="12"/>
        <v>0</v>
      </c>
      <c r="N38" s="61">
        <f t="shared" si="12"/>
        <v>0</v>
      </c>
      <c r="O38" s="61">
        <f t="shared" si="12"/>
        <v>3</v>
      </c>
      <c r="Q38" s="179"/>
      <c r="U38" s="271"/>
      <c r="V38" s="5"/>
      <c r="W38" s="187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5"/>
      <c r="AI38" s="38"/>
      <c r="AJ38" s="180"/>
    </row>
    <row r="39" spans="2:36" ht="15" customHeight="1">
      <c r="B39" s="263"/>
      <c r="C39" s="85" t="s">
        <v>215</v>
      </c>
      <c r="D39" s="61">
        <v>4</v>
      </c>
      <c r="E39" s="58">
        <f>D39+X39</f>
        <v>12</v>
      </c>
      <c r="F39" s="61">
        <f aca="true" t="shared" si="13" ref="F39:G43">H39+J39+L39+N39</f>
        <v>2</v>
      </c>
      <c r="G39" s="58">
        <f t="shared" si="13"/>
        <v>5</v>
      </c>
      <c r="H39" s="61">
        <v>1</v>
      </c>
      <c r="I39" s="58">
        <f>H39+AB39</f>
        <v>2</v>
      </c>
      <c r="J39" s="61">
        <v>1</v>
      </c>
      <c r="K39" s="58">
        <f>J39+AD39</f>
        <v>3</v>
      </c>
      <c r="L39" s="61">
        <v>0</v>
      </c>
      <c r="M39" s="58">
        <f>L39+AF39</f>
        <v>0</v>
      </c>
      <c r="N39" s="61">
        <v>0</v>
      </c>
      <c r="O39" s="58">
        <f>N39+AH39</f>
        <v>0</v>
      </c>
      <c r="Q39" s="179" t="s">
        <v>305</v>
      </c>
      <c r="U39" s="271"/>
      <c r="V39" s="5" t="s">
        <v>215</v>
      </c>
      <c r="W39" s="187"/>
      <c r="X39" s="186">
        <v>8</v>
      </c>
      <c r="Y39" s="186"/>
      <c r="Z39" s="186">
        <v>3</v>
      </c>
      <c r="AA39" s="186"/>
      <c r="AB39" s="186">
        <v>1</v>
      </c>
      <c r="AC39" s="186"/>
      <c r="AD39" s="186">
        <v>2</v>
      </c>
      <c r="AE39" s="186"/>
      <c r="AF39" s="186">
        <v>0</v>
      </c>
      <c r="AG39" s="186"/>
      <c r="AH39" s="185">
        <v>0</v>
      </c>
      <c r="AI39" s="38"/>
      <c r="AJ39" s="180"/>
    </row>
    <row r="40" spans="2:36" ht="15" customHeight="1">
      <c r="B40" s="263"/>
      <c r="C40" s="85" t="s">
        <v>216</v>
      </c>
      <c r="D40" s="61">
        <v>1</v>
      </c>
      <c r="E40" s="58">
        <f>D40+X40</f>
        <v>9</v>
      </c>
      <c r="F40" s="61">
        <f t="shared" si="13"/>
        <v>0</v>
      </c>
      <c r="G40" s="58">
        <f t="shared" si="13"/>
        <v>3</v>
      </c>
      <c r="H40" s="61">
        <v>0</v>
      </c>
      <c r="I40" s="58">
        <f>H40+AB40</f>
        <v>0</v>
      </c>
      <c r="J40" s="61">
        <v>0</v>
      </c>
      <c r="K40" s="58">
        <f>J40+AD40</f>
        <v>3</v>
      </c>
      <c r="L40" s="61">
        <v>0</v>
      </c>
      <c r="M40" s="58">
        <f>L40+AF40</f>
        <v>0</v>
      </c>
      <c r="N40" s="61">
        <v>0</v>
      </c>
      <c r="O40" s="58">
        <f>N40+AH40</f>
        <v>0</v>
      </c>
      <c r="Q40" s="179"/>
      <c r="U40" s="271"/>
      <c r="V40" s="5" t="s">
        <v>216</v>
      </c>
      <c r="W40" s="187"/>
      <c r="X40" s="186">
        <v>8</v>
      </c>
      <c r="Y40" s="186"/>
      <c r="Z40" s="186">
        <v>3</v>
      </c>
      <c r="AA40" s="186"/>
      <c r="AB40" s="186">
        <v>0</v>
      </c>
      <c r="AC40" s="186"/>
      <c r="AD40" s="186">
        <v>3</v>
      </c>
      <c r="AE40" s="186"/>
      <c r="AF40" s="186">
        <v>0</v>
      </c>
      <c r="AG40" s="186"/>
      <c r="AH40" s="185">
        <v>0</v>
      </c>
      <c r="AI40" s="38"/>
      <c r="AJ40" s="180"/>
    </row>
    <row r="41" spans="2:36" ht="15" customHeight="1">
      <c r="B41" s="263"/>
      <c r="C41" s="85" t="s">
        <v>217</v>
      </c>
      <c r="D41" s="61">
        <v>0</v>
      </c>
      <c r="E41" s="58">
        <f>D41+X41</f>
        <v>1</v>
      </c>
      <c r="F41" s="61">
        <f t="shared" si="13"/>
        <v>0</v>
      </c>
      <c r="G41" s="58">
        <f t="shared" si="13"/>
        <v>1</v>
      </c>
      <c r="H41" s="61">
        <v>0</v>
      </c>
      <c r="I41" s="58">
        <f>H41+AB41</f>
        <v>0</v>
      </c>
      <c r="J41" s="61">
        <v>0</v>
      </c>
      <c r="K41" s="58">
        <f>J41+AD41</f>
        <v>1</v>
      </c>
      <c r="L41" s="61">
        <v>0</v>
      </c>
      <c r="M41" s="58">
        <f>L41+AF41</f>
        <v>0</v>
      </c>
      <c r="N41" s="61">
        <v>0</v>
      </c>
      <c r="O41" s="58">
        <f>N41+AH41</f>
        <v>0</v>
      </c>
      <c r="Q41" s="179"/>
      <c r="U41" s="271"/>
      <c r="V41" s="5" t="s">
        <v>217</v>
      </c>
      <c r="W41" s="187"/>
      <c r="X41" s="186">
        <v>1</v>
      </c>
      <c r="Y41" s="186"/>
      <c r="Z41" s="186">
        <v>1</v>
      </c>
      <c r="AA41" s="186"/>
      <c r="AB41" s="186">
        <v>0</v>
      </c>
      <c r="AC41" s="186"/>
      <c r="AD41" s="186">
        <v>1</v>
      </c>
      <c r="AE41" s="186"/>
      <c r="AF41" s="186">
        <v>0</v>
      </c>
      <c r="AG41" s="186"/>
      <c r="AH41" s="185">
        <v>0</v>
      </c>
      <c r="AI41" s="38"/>
      <c r="AJ41" s="180"/>
    </row>
    <row r="42" spans="2:36" ht="15" customHeight="1">
      <c r="B42" s="263"/>
      <c r="C42" s="85" t="s">
        <v>136</v>
      </c>
      <c r="D42" s="61">
        <v>1</v>
      </c>
      <c r="E42" s="58">
        <f>D42+X42</f>
        <v>3</v>
      </c>
      <c r="F42" s="61">
        <f t="shared" si="13"/>
        <v>0</v>
      </c>
      <c r="G42" s="58">
        <f t="shared" si="13"/>
        <v>0</v>
      </c>
      <c r="H42" s="61">
        <v>0</v>
      </c>
      <c r="I42" s="58">
        <f>H42+AB42</f>
        <v>0</v>
      </c>
      <c r="J42" s="61">
        <v>0</v>
      </c>
      <c r="K42" s="58">
        <f>J42+AD42</f>
        <v>0</v>
      </c>
      <c r="L42" s="61">
        <v>0</v>
      </c>
      <c r="M42" s="58">
        <f>L42+AF42</f>
        <v>0</v>
      </c>
      <c r="N42" s="61">
        <v>0</v>
      </c>
      <c r="O42" s="58">
        <f>N42+AH42</f>
        <v>0</v>
      </c>
      <c r="Q42" s="179"/>
      <c r="U42" s="271"/>
      <c r="V42" s="5" t="s">
        <v>136</v>
      </c>
      <c r="W42" s="187"/>
      <c r="X42" s="186">
        <v>2</v>
      </c>
      <c r="Y42" s="186"/>
      <c r="Z42" s="186">
        <v>0</v>
      </c>
      <c r="AA42" s="186"/>
      <c r="AB42" s="186">
        <v>0</v>
      </c>
      <c r="AC42" s="186"/>
      <c r="AD42" s="186">
        <v>0</v>
      </c>
      <c r="AE42" s="186"/>
      <c r="AF42" s="186">
        <v>0</v>
      </c>
      <c r="AG42" s="186"/>
      <c r="AH42" s="185">
        <v>0</v>
      </c>
      <c r="AI42" s="38"/>
      <c r="AJ42" s="180"/>
    </row>
    <row r="43" spans="2:36" ht="15" customHeight="1">
      <c r="B43" s="263"/>
      <c r="C43" s="158" t="s">
        <v>137</v>
      </c>
      <c r="D43" s="61">
        <v>2</v>
      </c>
      <c r="E43" s="58">
        <f>D43+X43</f>
        <v>4</v>
      </c>
      <c r="F43" s="61">
        <f t="shared" si="13"/>
        <v>0</v>
      </c>
      <c r="G43" s="58">
        <f t="shared" si="13"/>
        <v>1</v>
      </c>
      <c r="H43" s="61">
        <v>0</v>
      </c>
      <c r="I43" s="58">
        <f>H43+AB43</f>
        <v>0</v>
      </c>
      <c r="J43" s="61">
        <v>0</v>
      </c>
      <c r="K43" s="58">
        <f>J43+AD43</f>
        <v>1</v>
      </c>
      <c r="L43" s="61">
        <v>0</v>
      </c>
      <c r="M43" s="58">
        <f>L43+AF43</f>
        <v>0</v>
      </c>
      <c r="N43" s="61">
        <v>0</v>
      </c>
      <c r="O43" s="58">
        <f>N43+AH43</f>
        <v>0</v>
      </c>
      <c r="Q43" s="179"/>
      <c r="U43" s="271"/>
      <c r="V43" s="34" t="s">
        <v>137</v>
      </c>
      <c r="W43" s="206"/>
      <c r="X43" s="183">
        <v>2</v>
      </c>
      <c r="Y43" s="183"/>
      <c r="Z43" s="183">
        <v>1</v>
      </c>
      <c r="AA43" s="183"/>
      <c r="AB43" s="183">
        <v>0</v>
      </c>
      <c r="AC43" s="183"/>
      <c r="AD43" s="183">
        <v>1</v>
      </c>
      <c r="AE43" s="183"/>
      <c r="AF43" s="183">
        <v>0</v>
      </c>
      <c r="AG43" s="183"/>
      <c r="AH43" s="182">
        <v>0</v>
      </c>
      <c r="AI43" s="38"/>
      <c r="AJ43" s="180"/>
    </row>
    <row r="44" spans="2:36" ht="15" customHeight="1">
      <c r="B44" s="263"/>
      <c r="C44" s="173" t="s">
        <v>158</v>
      </c>
      <c r="D44" s="61">
        <f>SUM(D39:D43)</f>
        <v>8</v>
      </c>
      <c r="E44" s="61">
        <f aca="true" t="shared" si="14" ref="E44:O44">SUM(E39:E43)</f>
        <v>29</v>
      </c>
      <c r="F44" s="61">
        <f t="shared" si="14"/>
        <v>2</v>
      </c>
      <c r="G44" s="61">
        <f t="shared" si="14"/>
        <v>10</v>
      </c>
      <c r="H44" s="61">
        <f t="shared" si="14"/>
        <v>1</v>
      </c>
      <c r="I44" s="61">
        <f t="shared" si="14"/>
        <v>2</v>
      </c>
      <c r="J44" s="61">
        <f t="shared" si="14"/>
        <v>1</v>
      </c>
      <c r="K44" s="61">
        <f t="shared" si="14"/>
        <v>8</v>
      </c>
      <c r="L44" s="61">
        <f t="shared" si="14"/>
        <v>0</v>
      </c>
      <c r="M44" s="61">
        <f t="shared" si="14"/>
        <v>0</v>
      </c>
      <c r="N44" s="61">
        <f t="shared" si="14"/>
        <v>0</v>
      </c>
      <c r="O44" s="61">
        <f t="shared" si="14"/>
        <v>0</v>
      </c>
      <c r="Q44" s="179"/>
      <c r="U44" s="271"/>
      <c r="V44" s="28"/>
      <c r="W44" s="207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5"/>
      <c r="AI44" s="38"/>
      <c r="AJ44" s="180"/>
    </row>
    <row r="45" spans="2:36" s="38" customFormat="1" ht="15" customHeight="1">
      <c r="B45" s="263"/>
      <c r="C45" s="85" t="s">
        <v>218</v>
      </c>
      <c r="D45" s="61">
        <v>13</v>
      </c>
      <c r="E45" s="58">
        <f>D45+X45</f>
        <v>43</v>
      </c>
      <c r="F45" s="61">
        <f aca="true" t="shared" si="15" ref="F45:G47">H45+J45+L45+N45</f>
        <v>6</v>
      </c>
      <c r="G45" s="58">
        <f t="shared" si="15"/>
        <v>18</v>
      </c>
      <c r="H45" s="61">
        <v>1</v>
      </c>
      <c r="I45" s="58">
        <f>H45+AB45</f>
        <v>4</v>
      </c>
      <c r="J45" s="61">
        <v>5</v>
      </c>
      <c r="K45" s="58">
        <f>J45+AD45</f>
        <v>14</v>
      </c>
      <c r="L45" s="61">
        <v>0</v>
      </c>
      <c r="M45" s="58">
        <f>L45+AF45</f>
        <v>0</v>
      </c>
      <c r="N45" s="61">
        <v>0</v>
      </c>
      <c r="O45" s="58">
        <f>N45+AH45</f>
        <v>0</v>
      </c>
      <c r="Q45" s="180" t="s">
        <v>301</v>
      </c>
      <c r="U45" s="271"/>
      <c r="V45" s="5" t="s">
        <v>218</v>
      </c>
      <c r="W45" s="187"/>
      <c r="X45" s="186">
        <v>30</v>
      </c>
      <c r="Y45" s="186"/>
      <c r="Z45" s="186">
        <v>12</v>
      </c>
      <c r="AA45" s="186"/>
      <c r="AB45" s="186">
        <v>3</v>
      </c>
      <c r="AC45" s="186"/>
      <c r="AD45" s="186">
        <v>9</v>
      </c>
      <c r="AE45" s="186"/>
      <c r="AF45" s="186">
        <v>0</v>
      </c>
      <c r="AG45" s="186"/>
      <c r="AH45" s="185">
        <v>0</v>
      </c>
      <c r="AJ45" s="180"/>
    </row>
    <row r="46" spans="2:36" ht="15" customHeight="1">
      <c r="B46" s="263"/>
      <c r="C46" s="85" t="s">
        <v>219</v>
      </c>
      <c r="D46" s="61">
        <v>1</v>
      </c>
      <c r="E46" s="58">
        <f>D46+X46</f>
        <v>11</v>
      </c>
      <c r="F46" s="61">
        <f t="shared" si="15"/>
        <v>0</v>
      </c>
      <c r="G46" s="58">
        <f t="shared" si="15"/>
        <v>5</v>
      </c>
      <c r="H46" s="61">
        <v>0</v>
      </c>
      <c r="I46" s="58">
        <f>H46+AB46</f>
        <v>3</v>
      </c>
      <c r="J46" s="61">
        <v>0</v>
      </c>
      <c r="K46" s="58">
        <f>J46+AD46</f>
        <v>2</v>
      </c>
      <c r="L46" s="61">
        <v>0</v>
      </c>
      <c r="M46" s="58">
        <f>L46+AF46</f>
        <v>0</v>
      </c>
      <c r="N46" s="61">
        <v>0</v>
      </c>
      <c r="O46" s="58">
        <f>N46+AH46</f>
        <v>0</v>
      </c>
      <c r="Q46" s="179"/>
      <c r="U46" s="271"/>
      <c r="V46" s="5" t="s">
        <v>219</v>
      </c>
      <c r="W46" s="187"/>
      <c r="X46" s="186">
        <v>10</v>
      </c>
      <c r="Y46" s="186"/>
      <c r="Z46" s="186">
        <v>5</v>
      </c>
      <c r="AA46" s="186"/>
      <c r="AB46" s="186">
        <v>3</v>
      </c>
      <c r="AC46" s="186"/>
      <c r="AD46" s="186">
        <v>2</v>
      </c>
      <c r="AE46" s="186"/>
      <c r="AF46" s="186">
        <v>0</v>
      </c>
      <c r="AG46" s="186"/>
      <c r="AH46" s="185">
        <v>0</v>
      </c>
      <c r="AI46" s="38"/>
      <c r="AJ46" s="180"/>
    </row>
    <row r="47" spans="2:36" ht="15" customHeight="1">
      <c r="B47" s="263"/>
      <c r="C47" s="85" t="s">
        <v>220</v>
      </c>
      <c r="D47" s="61">
        <v>0</v>
      </c>
      <c r="E47" s="58">
        <f>D47+X47</f>
        <v>7</v>
      </c>
      <c r="F47" s="61">
        <f t="shared" si="15"/>
        <v>0</v>
      </c>
      <c r="G47" s="58">
        <f t="shared" si="15"/>
        <v>1</v>
      </c>
      <c r="H47" s="61">
        <v>0</v>
      </c>
      <c r="I47" s="58">
        <f>H47+AB47</f>
        <v>0</v>
      </c>
      <c r="J47" s="61">
        <v>0</v>
      </c>
      <c r="K47" s="58">
        <f>J47+AD47</f>
        <v>1</v>
      </c>
      <c r="L47" s="61">
        <v>0</v>
      </c>
      <c r="M47" s="58">
        <f>L47+AF47</f>
        <v>0</v>
      </c>
      <c r="N47" s="61">
        <v>0</v>
      </c>
      <c r="O47" s="58">
        <f>N47+AH47</f>
        <v>0</v>
      </c>
      <c r="Q47" s="179"/>
      <c r="U47" s="271"/>
      <c r="V47" s="5" t="s">
        <v>220</v>
      </c>
      <c r="W47" s="187"/>
      <c r="X47" s="186">
        <v>7</v>
      </c>
      <c r="Y47" s="186"/>
      <c r="Z47" s="186">
        <v>1</v>
      </c>
      <c r="AA47" s="186"/>
      <c r="AB47" s="186">
        <v>0</v>
      </c>
      <c r="AC47" s="186"/>
      <c r="AD47" s="186">
        <v>1</v>
      </c>
      <c r="AE47" s="186"/>
      <c r="AF47" s="186">
        <v>0</v>
      </c>
      <c r="AG47" s="186"/>
      <c r="AH47" s="185">
        <v>0</v>
      </c>
      <c r="AI47" s="38"/>
      <c r="AJ47" s="180"/>
    </row>
    <row r="48" spans="2:36" ht="15" customHeight="1">
      <c r="B48" s="263"/>
      <c r="C48" s="158" t="s">
        <v>142</v>
      </c>
      <c r="D48" s="61">
        <v>0</v>
      </c>
      <c r="E48" s="43">
        <v>0</v>
      </c>
      <c r="F48" s="61">
        <f aca="true" t="shared" si="16" ref="F48:F53">H48+J48+L48+N48</f>
        <v>0</v>
      </c>
      <c r="G48" s="43">
        <v>0</v>
      </c>
      <c r="H48" s="61">
        <v>0</v>
      </c>
      <c r="I48" s="43">
        <v>0</v>
      </c>
      <c r="J48" s="61">
        <v>0</v>
      </c>
      <c r="K48" s="43">
        <v>0</v>
      </c>
      <c r="L48" s="61">
        <v>0</v>
      </c>
      <c r="M48" s="43">
        <v>0</v>
      </c>
      <c r="N48" s="61">
        <v>0</v>
      </c>
      <c r="O48" s="43">
        <v>0</v>
      </c>
      <c r="Q48" s="179"/>
      <c r="U48" s="271"/>
      <c r="V48" s="215" t="s">
        <v>142</v>
      </c>
      <c r="W48" s="214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2"/>
      <c r="AI48" s="38"/>
      <c r="AJ48" s="180"/>
    </row>
    <row r="49" spans="2:36" ht="15" customHeight="1">
      <c r="B49" s="263"/>
      <c r="C49" s="85" t="s">
        <v>221</v>
      </c>
      <c r="D49" s="61">
        <v>1</v>
      </c>
      <c r="E49" s="58">
        <f>D49+X49</f>
        <v>6</v>
      </c>
      <c r="F49" s="61">
        <f t="shared" si="16"/>
        <v>0</v>
      </c>
      <c r="G49" s="58">
        <f>I49+K49+M49+O49</f>
        <v>3</v>
      </c>
      <c r="H49" s="61">
        <v>0</v>
      </c>
      <c r="I49" s="58">
        <f>H49+AB49</f>
        <v>0</v>
      </c>
      <c r="J49" s="61">
        <v>0</v>
      </c>
      <c r="K49" s="58">
        <f>J49+AD49</f>
        <v>3</v>
      </c>
      <c r="L49" s="61">
        <v>0</v>
      </c>
      <c r="M49" s="58">
        <f>L49+AF49</f>
        <v>0</v>
      </c>
      <c r="N49" s="61">
        <v>0</v>
      </c>
      <c r="O49" s="58">
        <f>N49+AH49</f>
        <v>0</v>
      </c>
      <c r="Q49" s="179"/>
      <c r="U49" s="271"/>
      <c r="V49" s="5" t="s">
        <v>221</v>
      </c>
      <c r="W49" s="187"/>
      <c r="X49" s="186">
        <v>5</v>
      </c>
      <c r="Y49" s="186"/>
      <c r="Z49" s="186">
        <v>3</v>
      </c>
      <c r="AA49" s="186"/>
      <c r="AB49" s="186">
        <v>0</v>
      </c>
      <c r="AC49" s="186"/>
      <c r="AD49" s="186">
        <v>3</v>
      </c>
      <c r="AE49" s="186"/>
      <c r="AF49" s="186">
        <v>0</v>
      </c>
      <c r="AG49" s="186"/>
      <c r="AH49" s="185">
        <v>0</v>
      </c>
      <c r="AI49" s="38"/>
      <c r="AJ49" s="180"/>
    </row>
    <row r="50" spans="2:36" ht="15" customHeight="1">
      <c r="B50" s="263"/>
      <c r="C50" s="85" t="s">
        <v>222</v>
      </c>
      <c r="D50" s="61">
        <v>2</v>
      </c>
      <c r="E50" s="58">
        <f>D50+X50</f>
        <v>3</v>
      </c>
      <c r="F50" s="61">
        <f t="shared" si="16"/>
        <v>0</v>
      </c>
      <c r="G50" s="58">
        <f>I50+K50+M50+O50</f>
        <v>0</v>
      </c>
      <c r="H50" s="61">
        <v>0</v>
      </c>
      <c r="I50" s="58">
        <f>H50+AB50</f>
        <v>0</v>
      </c>
      <c r="J50" s="61">
        <v>0</v>
      </c>
      <c r="K50" s="58">
        <f>J50+AD50</f>
        <v>0</v>
      </c>
      <c r="L50" s="61">
        <v>0</v>
      </c>
      <c r="M50" s="58">
        <f>L50+AF50</f>
        <v>0</v>
      </c>
      <c r="N50" s="61">
        <v>0</v>
      </c>
      <c r="O50" s="58">
        <f>N50+AH50</f>
        <v>0</v>
      </c>
      <c r="Q50" s="179"/>
      <c r="U50" s="271"/>
      <c r="V50" s="5" t="s">
        <v>222</v>
      </c>
      <c r="W50" s="187"/>
      <c r="X50" s="186">
        <v>1</v>
      </c>
      <c r="Y50" s="186"/>
      <c r="Z50" s="186">
        <v>0</v>
      </c>
      <c r="AA50" s="186"/>
      <c r="AB50" s="186">
        <v>0</v>
      </c>
      <c r="AC50" s="186"/>
      <c r="AD50" s="186">
        <v>0</v>
      </c>
      <c r="AE50" s="186"/>
      <c r="AF50" s="186">
        <v>0</v>
      </c>
      <c r="AG50" s="186"/>
      <c r="AH50" s="185">
        <v>0</v>
      </c>
      <c r="AI50" s="38"/>
      <c r="AJ50" s="180"/>
    </row>
    <row r="51" spans="2:36" ht="15" customHeight="1">
      <c r="B51" s="263"/>
      <c r="C51" s="158" t="s">
        <v>332</v>
      </c>
      <c r="D51" s="61">
        <v>0</v>
      </c>
      <c r="E51" s="58">
        <f>D51+X51</f>
        <v>0</v>
      </c>
      <c r="F51" s="61">
        <f t="shared" si="16"/>
        <v>0</v>
      </c>
      <c r="G51" s="58">
        <f>I51+K51+M51+O51</f>
        <v>0</v>
      </c>
      <c r="H51" s="61">
        <v>0</v>
      </c>
      <c r="I51" s="58">
        <f>H51+AB51</f>
        <v>0</v>
      </c>
      <c r="J51" s="61">
        <v>0</v>
      </c>
      <c r="K51" s="58">
        <f>J51+AD51</f>
        <v>0</v>
      </c>
      <c r="L51" s="61">
        <v>0</v>
      </c>
      <c r="M51" s="58">
        <f>L51+AF51</f>
        <v>0</v>
      </c>
      <c r="N51" s="61">
        <v>0</v>
      </c>
      <c r="O51" s="58">
        <f>N51+AH51</f>
        <v>0</v>
      </c>
      <c r="Q51" s="179"/>
      <c r="U51" s="271"/>
      <c r="V51" s="28" t="s">
        <v>332</v>
      </c>
      <c r="W51" s="207"/>
      <c r="X51" s="186">
        <v>0</v>
      </c>
      <c r="Y51" s="186"/>
      <c r="Z51" s="186">
        <v>0</v>
      </c>
      <c r="AA51" s="186"/>
      <c r="AB51" s="186">
        <v>0</v>
      </c>
      <c r="AC51" s="186"/>
      <c r="AD51" s="186">
        <v>0</v>
      </c>
      <c r="AE51" s="186"/>
      <c r="AF51" s="186">
        <v>0</v>
      </c>
      <c r="AG51" s="186"/>
      <c r="AH51" s="185">
        <v>0</v>
      </c>
      <c r="AI51" s="38"/>
      <c r="AJ51" s="180"/>
    </row>
    <row r="52" spans="2:36" ht="15" customHeight="1">
      <c r="B52" s="263"/>
      <c r="C52" s="85" t="s">
        <v>223</v>
      </c>
      <c r="D52" s="61">
        <v>2</v>
      </c>
      <c r="E52" s="58">
        <f>D52+X52</f>
        <v>4</v>
      </c>
      <c r="F52" s="61">
        <f t="shared" si="16"/>
        <v>0</v>
      </c>
      <c r="G52" s="58">
        <f>I52+K52+M52+O52</f>
        <v>0</v>
      </c>
      <c r="H52" s="61">
        <v>0</v>
      </c>
      <c r="I52" s="58">
        <f>H52+AB52</f>
        <v>0</v>
      </c>
      <c r="J52" s="61">
        <v>0</v>
      </c>
      <c r="K52" s="58">
        <f>J52+AD52</f>
        <v>0</v>
      </c>
      <c r="L52" s="61">
        <v>0</v>
      </c>
      <c r="M52" s="58">
        <f>L52+AF52</f>
        <v>0</v>
      </c>
      <c r="N52" s="61">
        <v>0</v>
      </c>
      <c r="O52" s="58">
        <f>N52+AH52</f>
        <v>0</v>
      </c>
      <c r="Q52" s="179"/>
      <c r="U52" s="271"/>
      <c r="V52" s="5" t="s">
        <v>223</v>
      </c>
      <c r="W52" s="187"/>
      <c r="X52" s="186">
        <v>2</v>
      </c>
      <c r="Y52" s="186"/>
      <c r="Z52" s="186">
        <v>0</v>
      </c>
      <c r="AA52" s="186"/>
      <c r="AB52" s="186">
        <v>0</v>
      </c>
      <c r="AC52" s="186"/>
      <c r="AD52" s="186">
        <v>0</v>
      </c>
      <c r="AE52" s="186"/>
      <c r="AF52" s="186">
        <v>0</v>
      </c>
      <c r="AG52" s="186"/>
      <c r="AH52" s="185">
        <v>0</v>
      </c>
      <c r="AI52" s="38"/>
      <c r="AJ52" s="180"/>
    </row>
    <row r="53" spans="2:36" ht="15" customHeight="1">
      <c r="B53" s="263"/>
      <c r="C53" s="85" t="s">
        <v>224</v>
      </c>
      <c r="D53" s="61">
        <v>1</v>
      </c>
      <c r="E53" s="58">
        <f>D53+X53</f>
        <v>4</v>
      </c>
      <c r="F53" s="61">
        <f t="shared" si="16"/>
        <v>0</v>
      </c>
      <c r="G53" s="58">
        <f>I53+K53+M53+O53</f>
        <v>1</v>
      </c>
      <c r="H53" s="61">
        <v>0</v>
      </c>
      <c r="I53" s="58">
        <f>H53+AB53</f>
        <v>0</v>
      </c>
      <c r="J53" s="61">
        <v>0</v>
      </c>
      <c r="K53" s="58">
        <f>J53+AD53</f>
        <v>1</v>
      </c>
      <c r="L53" s="61">
        <v>0</v>
      </c>
      <c r="M53" s="58">
        <f>L53+AF53</f>
        <v>0</v>
      </c>
      <c r="N53" s="61">
        <v>0</v>
      </c>
      <c r="O53" s="58">
        <f>N53+AH53</f>
        <v>0</v>
      </c>
      <c r="Q53" s="179"/>
      <c r="U53" s="271"/>
      <c r="V53" s="11" t="s">
        <v>224</v>
      </c>
      <c r="W53" s="184"/>
      <c r="X53" s="183">
        <v>3</v>
      </c>
      <c r="Y53" s="183"/>
      <c r="Z53" s="183">
        <v>1</v>
      </c>
      <c r="AA53" s="183"/>
      <c r="AB53" s="183">
        <v>0</v>
      </c>
      <c r="AC53" s="183"/>
      <c r="AD53" s="183">
        <v>1</v>
      </c>
      <c r="AE53" s="183"/>
      <c r="AF53" s="183">
        <v>0</v>
      </c>
      <c r="AG53" s="183"/>
      <c r="AH53" s="182">
        <v>0</v>
      </c>
      <c r="AI53" s="38"/>
      <c r="AJ53" s="180"/>
    </row>
    <row r="54" spans="2:36" ht="15" customHeight="1">
      <c r="B54" s="263"/>
      <c r="C54" s="174" t="s">
        <v>159</v>
      </c>
      <c r="D54" s="61">
        <f>SUM(D45:D53)</f>
        <v>20</v>
      </c>
      <c r="E54" s="61">
        <f aca="true" t="shared" si="17" ref="E54:P54">SUM(E45:E53)</f>
        <v>78</v>
      </c>
      <c r="F54" s="61">
        <f t="shared" si="17"/>
        <v>6</v>
      </c>
      <c r="G54" s="61">
        <f t="shared" si="17"/>
        <v>28</v>
      </c>
      <c r="H54" s="61">
        <f t="shared" si="17"/>
        <v>1</v>
      </c>
      <c r="I54" s="61">
        <f t="shared" si="17"/>
        <v>7</v>
      </c>
      <c r="J54" s="61">
        <f t="shared" si="17"/>
        <v>5</v>
      </c>
      <c r="K54" s="61">
        <f t="shared" si="17"/>
        <v>21</v>
      </c>
      <c r="L54" s="61">
        <f t="shared" si="17"/>
        <v>0</v>
      </c>
      <c r="M54" s="61">
        <f t="shared" si="17"/>
        <v>0</v>
      </c>
      <c r="N54" s="61">
        <f t="shared" si="17"/>
        <v>0</v>
      </c>
      <c r="O54" s="61">
        <f t="shared" si="17"/>
        <v>0</v>
      </c>
      <c r="P54" s="61">
        <f t="shared" si="17"/>
        <v>0</v>
      </c>
      <c r="Q54" s="179"/>
      <c r="U54" s="271"/>
      <c r="V54" s="5"/>
      <c r="W54" s="187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5"/>
      <c r="AI54" s="38"/>
      <c r="AJ54" s="180"/>
    </row>
    <row r="55" spans="2:36" s="38" customFormat="1" ht="15" customHeight="1">
      <c r="B55" s="263"/>
      <c r="C55" s="85" t="s">
        <v>225</v>
      </c>
      <c r="D55" s="61">
        <v>6</v>
      </c>
      <c r="E55" s="58">
        <f aca="true" t="shared" si="18" ref="E55:E61">D55+X55</f>
        <v>19</v>
      </c>
      <c r="F55" s="61">
        <f aca="true" t="shared" si="19" ref="F55:G61">H55+J55+L55+N55</f>
        <v>0</v>
      </c>
      <c r="G55" s="58">
        <f t="shared" si="19"/>
        <v>7</v>
      </c>
      <c r="H55" s="61">
        <v>0</v>
      </c>
      <c r="I55" s="58">
        <f aca="true" t="shared" si="20" ref="I55:I61">H55+AB55</f>
        <v>5</v>
      </c>
      <c r="J55" s="61">
        <v>0</v>
      </c>
      <c r="K55" s="58">
        <f aca="true" t="shared" si="21" ref="K55:K61">J55+AD55</f>
        <v>2</v>
      </c>
      <c r="L55" s="61">
        <v>0</v>
      </c>
      <c r="M55" s="58">
        <f aca="true" t="shared" si="22" ref="M55:M61">L55+AF55</f>
        <v>0</v>
      </c>
      <c r="N55" s="61">
        <v>0</v>
      </c>
      <c r="O55" s="58">
        <f aca="true" t="shared" si="23" ref="O55:O61">N55+AH55</f>
        <v>0</v>
      </c>
      <c r="Q55" s="180"/>
      <c r="U55" s="271"/>
      <c r="V55" s="5" t="s">
        <v>225</v>
      </c>
      <c r="W55" s="187"/>
      <c r="X55" s="186">
        <v>13</v>
      </c>
      <c r="Y55" s="186"/>
      <c r="Z55" s="186">
        <v>7</v>
      </c>
      <c r="AA55" s="186"/>
      <c r="AB55" s="186">
        <v>5</v>
      </c>
      <c r="AC55" s="186"/>
      <c r="AD55" s="186">
        <v>2</v>
      </c>
      <c r="AE55" s="186"/>
      <c r="AF55" s="186">
        <v>0</v>
      </c>
      <c r="AG55" s="186"/>
      <c r="AH55" s="185">
        <v>0</v>
      </c>
      <c r="AJ55" s="180"/>
    </row>
    <row r="56" spans="2:36" ht="15" customHeight="1">
      <c r="B56" s="263"/>
      <c r="C56" s="85" t="s">
        <v>226</v>
      </c>
      <c r="D56" s="61">
        <v>0</v>
      </c>
      <c r="E56" s="58">
        <f t="shared" si="18"/>
        <v>4</v>
      </c>
      <c r="F56" s="61">
        <f t="shared" si="19"/>
        <v>0</v>
      </c>
      <c r="G56" s="58">
        <f t="shared" si="19"/>
        <v>1</v>
      </c>
      <c r="H56" s="61">
        <v>0</v>
      </c>
      <c r="I56" s="58">
        <f t="shared" si="20"/>
        <v>0</v>
      </c>
      <c r="J56" s="61">
        <v>0</v>
      </c>
      <c r="K56" s="58">
        <f t="shared" si="21"/>
        <v>1</v>
      </c>
      <c r="L56" s="61">
        <v>0</v>
      </c>
      <c r="M56" s="58">
        <f t="shared" si="22"/>
        <v>0</v>
      </c>
      <c r="N56" s="61">
        <v>0</v>
      </c>
      <c r="O56" s="58">
        <f t="shared" si="23"/>
        <v>0</v>
      </c>
      <c r="Q56" s="179"/>
      <c r="U56" s="271"/>
      <c r="V56" s="5" t="s">
        <v>226</v>
      </c>
      <c r="W56" s="187"/>
      <c r="X56" s="186">
        <v>4</v>
      </c>
      <c r="Y56" s="186"/>
      <c r="Z56" s="186">
        <v>1</v>
      </c>
      <c r="AA56" s="186"/>
      <c r="AB56" s="186">
        <v>0</v>
      </c>
      <c r="AC56" s="186"/>
      <c r="AD56" s="186">
        <v>1</v>
      </c>
      <c r="AE56" s="186"/>
      <c r="AF56" s="186">
        <v>0</v>
      </c>
      <c r="AG56" s="186"/>
      <c r="AH56" s="185">
        <v>0</v>
      </c>
      <c r="AI56" s="38"/>
      <c r="AJ56" s="180"/>
    </row>
    <row r="57" spans="2:36" ht="15" customHeight="1">
      <c r="B57" s="263"/>
      <c r="C57" s="85" t="s">
        <v>227</v>
      </c>
      <c r="D57" s="61">
        <v>1</v>
      </c>
      <c r="E57" s="58">
        <f t="shared" si="18"/>
        <v>10</v>
      </c>
      <c r="F57" s="61">
        <f t="shared" si="19"/>
        <v>0</v>
      </c>
      <c r="G57" s="58">
        <f t="shared" si="19"/>
        <v>2</v>
      </c>
      <c r="H57" s="61">
        <v>0</v>
      </c>
      <c r="I57" s="58">
        <f t="shared" si="20"/>
        <v>1</v>
      </c>
      <c r="J57" s="61">
        <v>0</v>
      </c>
      <c r="K57" s="58">
        <f t="shared" si="21"/>
        <v>1</v>
      </c>
      <c r="L57" s="61">
        <v>0</v>
      </c>
      <c r="M57" s="58">
        <f t="shared" si="22"/>
        <v>0</v>
      </c>
      <c r="N57" s="61">
        <v>0</v>
      </c>
      <c r="O57" s="58">
        <f t="shared" si="23"/>
        <v>0</v>
      </c>
      <c r="Q57" s="179"/>
      <c r="U57" s="271"/>
      <c r="V57" s="5" t="s">
        <v>227</v>
      </c>
      <c r="W57" s="187"/>
      <c r="X57" s="186">
        <v>9</v>
      </c>
      <c r="Y57" s="186"/>
      <c r="Z57" s="186">
        <v>2</v>
      </c>
      <c r="AA57" s="186"/>
      <c r="AB57" s="186">
        <v>1</v>
      </c>
      <c r="AC57" s="186"/>
      <c r="AD57" s="186">
        <v>1</v>
      </c>
      <c r="AE57" s="186"/>
      <c r="AF57" s="186">
        <v>0</v>
      </c>
      <c r="AG57" s="186"/>
      <c r="AH57" s="185">
        <v>0</v>
      </c>
      <c r="AI57" s="38"/>
      <c r="AJ57" s="180"/>
    </row>
    <row r="58" spans="2:36" ht="15" customHeight="1">
      <c r="B58" s="263"/>
      <c r="C58" s="85" t="s">
        <v>228</v>
      </c>
      <c r="D58" s="61">
        <v>0</v>
      </c>
      <c r="E58" s="58">
        <f t="shared" si="18"/>
        <v>8</v>
      </c>
      <c r="F58" s="61">
        <f t="shared" si="19"/>
        <v>0</v>
      </c>
      <c r="G58" s="58">
        <f t="shared" si="19"/>
        <v>4</v>
      </c>
      <c r="H58" s="61">
        <v>0</v>
      </c>
      <c r="I58" s="58">
        <f t="shared" si="20"/>
        <v>2</v>
      </c>
      <c r="J58" s="61">
        <v>0</v>
      </c>
      <c r="K58" s="58">
        <f t="shared" si="21"/>
        <v>2</v>
      </c>
      <c r="L58" s="61">
        <v>0</v>
      </c>
      <c r="M58" s="58">
        <f t="shared" si="22"/>
        <v>0</v>
      </c>
      <c r="N58" s="61">
        <v>0</v>
      </c>
      <c r="O58" s="58">
        <f t="shared" si="23"/>
        <v>0</v>
      </c>
      <c r="Q58" s="179"/>
      <c r="U58" s="271"/>
      <c r="V58" s="5" t="s">
        <v>228</v>
      </c>
      <c r="W58" s="187"/>
      <c r="X58" s="186">
        <v>8</v>
      </c>
      <c r="Y58" s="186"/>
      <c r="Z58" s="186">
        <v>4</v>
      </c>
      <c r="AA58" s="186"/>
      <c r="AB58" s="186">
        <v>2</v>
      </c>
      <c r="AC58" s="186"/>
      <c r="AD58" s="186">
        <v>2</v>
      </c>
      <c r="AE58" s="186"/>
      <c r="AF58" s="186">
        <v>0</v>
      </c>
      <c r="AG58" s="186"/>
      <c r="AH58" s="185">
        <v>0</v>
      </c>
      <c r="AI58" s="38"/>
      <c r="AJ58" s="180"/>
    </row>
    <row r="59" spans="2:36" ht="15" customHeight="1">
      <c r="B59" s="263"/>
      <c r="C59" s="85" t="s">
        <v>229</v>
      </c>
      <c r="D59" s="61">
        <v>0</v>
      </c>
      <c r="E59" s="58">
        <f t="shared" si="18"/>
        <v>5</v>
      </c>
      <c r="F59" s="61">
        <f t="shared" si="19"/>
        <v>0</v>
      </c>
      <c r="G59" s="58">
        <f t="shared" si="19"/>
        <v>0</v>
      </c>
      <c r="H59" s="61">
        <v>0</v>
      </c>
      <c r="I59" s="58">
        <f t="shared" si="20"/>
        <v>0</v>
      </c>
      <c r="J59" s="61">
        <v>0</v>
      </c>
      <c r="K59" s="58">
        <f t="shared" si="21"/>
        <v>0</v>
      </c>
      <c r="L59" s="61">
        <v>0</v>
      </c>
      <c r="M59" s="58">
        <f t="shared" si="22"/>
        <v>0</v>
      </c>
      <c r="N59" s="61">
        <v>0</v>
      </c>
      <c r="O59" s="58">
        <f t="shared" si="23"/>
        <v>0</v>
      </c>
      <c r="Q59" s="179"/>
      <c r="U59" s="271"/>
      <c r="V59" s="5" t="s">
        <v>229</v>
      </c>
      <c r="W59" s="187"/>
      <c r="X59" s="186">
        <v>5</v>
      </c>
      <c r="Y59" s="186"/>
      <c r="Z59" s="186">
        <v>0</v>
      </c>
      <c r="AA59" s="186"/>
      <c r="AB59" s="186">
        <v>0</v>
      </c>
      <c r="AC59" s="186"/>
      <c r="AD59" s="186">
        <v>0</v>
      </c>
      <c r="AE59" s="186"/>
      <c r="AF59" s="186">
        <v>0</v>
      </c>
      <c r="AG59" s="186"/>
      <c r="AH59" s="185">
        <v>0</v>
      </c>
      <c r="AI59" s="38"/>
      <c r="AJ59" s="180"/>
    </row>
    <row r="60" spans="2:36" ht="15" customHeight="1">
      <c r="B60" s="263"/>
      <c r="C60" s="85" t="s">
        <v>230</v>
      </c>
      <c r="D60" s="61">
        <v>0</v>
      </c>
      <c r="E60" s="58">
        <f t="shared" si="18"/>
        <v>6</v>
      </c>
      <c r="F60" s="61">
        <f t="shared" si="19"/>
        <v>0</v>
      </c>
      <c r="G60" s="58">
        <f t="shared" si="19"/>
        <v>3</v>
      </c>
      <c r="H60" s="61">
        <v>0</v>
      </c>
      <c r="I60" s="58">
        <f t="shared" si="20"/>
        <v>0</v>
      </c>
      <c r="J60" s="61">
        <v>0</v>
      </c>
      <c r="K60" s="58">
        <f t="shared" si="21"/>
        <v>2</v>
      </c>
      <c r="L60" s="61">
        <v>0</v>
      </c>
      <c r="M60" s="58">
        <f t="shared" si="22"/>
        <v>0</v>
      </c>
      <c r="N60" s="61">
        <v>0</v>
      </c>
      <c r="O60" s="58">
        <f t="shared" si="23"/>
        <v>1</v>
      </c>
      <c r="Q60" s="179"/>
      <c r="U60" s="271"/>
      <c r="V60" s="5" t="s">
        <v>230</v>
      </c>
      <c r="W60" s="187"/>
      <c r="X60" s="186">
        <v>6</v>
      </c>
      <c r="Y60" s="186"/>
      <c r="Z60" s="186">
        <v>3</v>
      </c>
      <c r="AA60" s="186"/>
      <c r="AB60" s="186">
        <v>0</v>
      </c>
      <c r="AC60" s="186"/>
      <c r="AD60" s="186">
        <v>2</v>
      </c>
      <c r="AE60" s="186"/>
      <c r="AF60" s="186">
        <v>0</v>
      </c>
      <c r="AG60" s="186"/>
      <c r="AH60" s="185">
        <v>1</v>
      </c>
      <c r="AI60" s="38"/>
      <c r="AJ60" s="180"/>
    </row>
    <row r="61" spans="2:36" ht="15" customHeight="1">
      <c r="B61" s="263"/>
      <c r="C61" s="85" t="s">
        <v>231</v>
      </c>
      <c r="D61" s="61">
        <v>0</v>
      </c>
      <c r="E61" s="58">
        <f t="shared" si="18"/>
        <v>0</v>
      </c>
      <c r="F61" s="61">
        <f t="shared" si="19"/>
        <v>0</v>
      </c>
      <c r="G61" s="58">
        <f t="shared" si="19"/>
        <v>0</v>
      </c>
      <c r="H61" s="61">
        <v>0</v>
      </c>
      <c r="I61" s="58">
        <f t="shared" si="20"/>
        <v>0</v>
      </c>
      <c r="J61" s="61">
        <v>0</v>
      </c>
      <c r="K61" s="58">
        <f t="shared" si="21"/>
        <v>0</v>
      </c>
      <c r="L61" s="61">
        <v>0</v>
      </c>
      <c r="M61" s="58">
        <f t="shared" si="22"/>
        <v>0</v>
      </c>
      <c r="N61" s="61">
        <v>0</v>
      </c>
      <c r="O61" s="58">
        <f t="shared" si="23"/>
        <v>0</v>
      </c>
      <c r="Q61" s="179"/>
      <c r="U61" s="271"/>
      <c r="V61" s="11" t="s">
        <v>231</v>
      </c>
      <c r="W61" s="184"/>
      <c r="X61" s="183">
        <v>0</v>
      </c>
      <c r="Y61" s="183"/>
      <c r="Z61" s="183">
        <v>0</v>
      </c>
      <c r="AA61" s="183"/>
      <c r="AB61" s="183">
        <v>0</v>
      </c>
      <c r="AC61" s="183"/>
      <c r="AD61" s="183">
        <v>0</v>
      </c>
      <c r="AE61" s="183"/>
      <c r="AF61" s="183">
        <v>0</v>
      </c>
      <c r="AG61" s="183"/>
      <c r="AH61" s="182">
        <v>0</v>
      </c>
      <c r="AI61" s="38"/>
      <c r="AJ61" s="180"/>
    </row>
    <row r="62" spans="2:36" ht="15" customHeight="1">
      <c r="B62" s="263"/>
      <c r="C62" s="174" t="s">
        <v>160</v>
      </c>
      <c r="D62" s="61">
        <f>SUM(D55:D61)</f>
        <v>7</v>
      </c>
      <c r="E62" s="61">
        <f aca="true" t="shared" si="24" ref="E62:O62">SUM(E55:E61)</f>
        <v>52</v>
      </c>
      <c r="F62" s="61">
        <f t="shared" si="24"/>
        <v>0</v>
      </c>
      <c r="G62" s="61">
        <f t="shared" si="24"/>
        <v>17</v>
      </c>
      <c r="H62" s="61">
        <f t="shared" si="24"/>
        <v>0</v>
      </c>
      <c r="I62" s="61">
        <f t="shared" si="24"/>
        <v>8</v>
      </c>
      <c r="J62" s="61">
        <f t="shared" si="24"/>
        <v>0</v>
      </c>
      <c r="K62" s="61">
        <f t="shared" si="24"/>
        <v>8</v>
      </c>
      <c r="L62" s="61">
        <f t="shared" si="24"/>
        <v>0</v>
      </c>
      <c r="M62" s="61">
        <f t="shared" si="24"/>
        <v>0</v>
      </c>
      <c r="N62" s="61">
        <f t="shared" si="24"/>
        <v>0</v>
      </c>
      <c r="O62" s="61">
        <f t="shared" si="24"/>
        <v>1</v>
      </c>
      <c r="Q62" s="179"/>
      <c r="U62" s="271"/>
      <c r="V62" s="5"/>
      <c r="W62" s="187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5"/>
      <c r="AI62" s="38"/>
      <c r="AJ62" s="180"/>
    </row>
    <row r="63" spans="2:36" ht="15" customHeight="1">
      <c r="B63" s="263"/>
      <c r="C63" s="85" t="s">
        <v>232</v>
      </c>
      <c r="D63" s="61">
        <v>47</v>
      </c>
      <c r="E63" s="58">
        <f>D63+X63</f>
        <v>293</v>
      </c>
      <c r="F63" s="61">
        <f aca="true" t="shared" si="25" ref="F63:G65">H63+J63+L63+N63</f>
        <v>15</v>
      </c>
      <c r="G63" s="58">
        <f t="shared" si="25"/>
        <v>106</v>
      </c>
      <c r="H63" s="61">
        <v>2</v>
      </c>
      <c r="I63" s="58">
        <f>H63+AB63</f>
        <v>28</v>
      </c>
      <c r="J63" s="61">
        <v>13</v>
      </c>
      <c r="K63" s="58">
        <f>J63+AD63</f>
        <v>68</v>
      </c>
      <c r="L63" s="61">
        <v>0</v>
      </c>
      <c r="M63" s="58">
        <f>L63+AF63</f>
        <v>0</v>
      </c>
      <c r="N63" s="61">
        <v>0</v>
      </c>
      <c r="O63" s="58">
        <f>N63+AH63</f>
        <v>10</v>
      </c>
      <c r="P63" s="100"/>
      <c r="Q63" s="179" t="s">
        <v>301</v>
      </c>
      <c r="U63" s="271"/>
      <c r="V63" s="211" t="s">
        <v>232</v>
      </c>
      <c r="W63" s="210"/>
      <c r="X63" s="209">
        <v>246</v>
      </c>
      <c r="Y63" s="209"/>
      <c r="Z63" s="209">
        <v>91</v>
      </c>
      <c r="AA63" s="209"/>
      <c r="AB63" s="209">
        <v>26</v>
      </c>
      <c r="AC63" s="209"/>
      <c r="AD63" s="209">
        <v>55</v>
      </c>
      <c r="AE63" s="209"/>
      <c r="AF63" s="209">
        <v>0</v>
      </c>
      <c r="AG63" s="209"/>
      <c r="AH63" s="208">
        <v>10</v>
      </c>
      <c r="AI63" s="44"/>
      <c r="AJ63" s="180"/>
    </row>
    <row r="64" spans="2:36" ht="15" customHeight="1">
      <c r="B64" s="263"/>
      <c r="C64" s="85" t="s">
        <v>233</v>
      </c>
      <c r="D64" s="61">
        <v>0</v>
      </c>
      <c r="E64" s="58">
        <f>D64+X64</f>
        <v>1</v>
      </c>
      <c r="F64" s="61">
        <f t="shared" si="25"/>
        <v>0</v>
      </c>
      <c r="G64" s="58">
        <f t="shared" si="25"/>
        <v>0</v>
      </c>
      <c r="H64" s="61">
        <v>0</v>
      </c>
      <c r="I64" s="58">
        <f>H64+AB64</f>
        <v>0</v>
      </c>
      <c r="J64" s="61">
        <v>0</v>
      </c>
      <c r="K64" s="58">
        <f>J64+AD64</f>
        <v>0</v>
      </c>
      <c r="L64" s="61">
        <v>0</v>
      </c>
      <c r="M64" s="58">
        <f>L64+AF64</f>
        <v>0</v>
      </c>
      <c r="N64" s="61">
        <v>0</v>
      </c>
      <c r="O64" s="58">
        <f>N64+AH64</f>
        <v>0</v>
      </c>
      <c r="Q64" s="179"/>
      <c r="U64" s="271"/>
      <c r="V64" s="5" t="s">
        <v>233</v>
      </c>
      <c r="W64" s="187"/>
      <c r="X64" s="186">
        <v>1</v>
      </c>
      <c r="Y64" s="186"/>
      <c r="Z64" s="186">
        <v>0</v>
      </c>
      <c r="AA64" s="186"/>
      <c r="AB64" s="186">
        <v>0</v>
      </c>
      <c r="AC64" s="186"/>
      <c r="AD64" s="186">
        <v>0</v>
      </c>
      <c r="AE64" s="186"/>
      <c r="AF64" s="186">
        <v>0</v>
      </c>
      <c r="AG64" s="186"/>
      <c r="AH64" s="185">
        <v>0</v>
      </c>
      <c r="AI64" s="38"/>
      <c r="AJ64" s="180"/>
    </row>
    <row r="65" spans="2:36" ht="15" customHeight="1">
      <c r="B65" s="263"/>
      <c r="C65" s="85" t="s">
        <v>234</v>
      </c>
      <c r="D65" s="61">
        <v>1</v>
      </c>
      <c r="E65" s="58">
        <f>D65+X65</f>
        <v>2</v>
      </c>
      <c r="F65" s="61">
        <f t="shared" si="25"/>
        <v>0</v>
      </c>
      <c r="G65" s="58">
        <f t="shared" si="25"/>
        <v>0</v>
      </c>
      <c r="H65" s="61">
        <v>0</v>
      </c>
      <c r="I65" s="58">
        <f>H65+AB65</f>
        <v>0</v>
      </c>
      <c r="J65" s="61">
        <v>0</v>
      </c>
      <c r="K65" s="58">
        <f>J65+AD65</f>
        <v>0</v>
      </c>
      <c r="L65" s="61">
        <v>0</v>
      </c>
      <c r="M65" s="58">
        <f>L65+AF65</f>
        <v>0</v>
      </c>
      <c r="N65" s="61">
        <v>0</v>
      </c>
      <c r="O65" s="58">
        <f>N65+AH65</f>
        <v>0</v>
      </c>
      <c r="Q65" s="179"/>
      <c r="U65" s="271"/>
      <c r="V65" s="11" t="s">
        <v>234</v>
      </c>
      <c r="W65" s="184"/>
      <c r="X65" s="183">
        <v>1</v>
      </c>
      <c r="Y65" s="183"/>
      <c r="Z65" s="183">
        <v>0</v>
      </c>
      <c r="AA65" s="183"/>
      <c r="AB65" s="183">
        <v>0</v>
      </c>
      <c r="AC65" s="183"/>
      <c r="AD65" s="183">
        <v>0</v>
      </c>
      <c r="AE65" s="183"/>
      <c r="AF65" s="183">
        <v>0</v>
      </c>
      <c r="AG65" s="183"/>
      <c r="AH65" s="182">
        <v>0</v>
      </c>
      <c r="AI65" s="38"/>
      <c r="AJ65" s="180"/>
    </row>
    <row r="66" spans="2:36" ht="15" customHeight="1">
      <c r="B66" s="263"/>
      <c r="C66" s="174" t="s">
        <v>161</v>
      </c>
      <c r="D66" s="61">
        <f>SUM(D63:D65)</f>
        <v>48</v>
      </c>
      <c r="E66" s="61">
        <f aca="true" t="shared" si="26" ref="E66:O66">SUM(E63:E65)</f>
        <v>296</v>
      </c>
      <c r="F66" s="61">
        <f t="shared" si="26"/>
        <v>15</v>
      </c>
      <c r="G66" s="61">
        <f t="shared" si="26"/>
        <v>106</v>
      </c>
      <c r="H66" s="61">
        <f t="shared" si="26"/>
        <v>2</v>
      </c>
      <c r="I66" s="61">
        <f t="shared" si="26"/>
        <v>28</v>
      </c>
      <c r="J66" s="61">
        <f t="shared" si="26"/>
        <v>13</v>
      </c>
      <c r="K66" s="61">
        <f t="shared" si="26"/>
        <v>68</v>
      </c>
      <c r="L66" s="61">
        <f t="shared" si="26"/>
        <v>0</v>
      </c>
      <c r="M66" s="61">
        <f t="shared" si="26"/>
        <v>0</v>
      </c>
      <c r="N66" s="61">
        <f t="shared" si="26"/>
        <v>0</v>
      </c>
      <c r="O66" s="61">
        <f t="shared" si="26"/>
        <v>10</v>
      </c>
      <c r="Q66" s="179"/>
      <c r="U66" s="271"/>
      <c r="V66" s="5"/>
      <c r="W66" s="187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5"/>
      <c r="AI66" s="38"/>
      <c r="AJ66" s="180"/>
    </row>
    <row r="67" spans="2:36" ht="15" customHeight="1">
      <c r="B67" s="263"/>
      <c r="C67" s="85" t="s">
        <v>235</v>
      </c>
      <c r="D67" s="61">
        <v>6</v>
      </c>
      <c r="E67" s="58">
        <f aca="true" t="shared" si="27" ref="E67:E77">D67+X67</f>
        <v>8</v>
      </c>
      <c r="F67" s="61">
        <f aca="true" t="shared" si="28" ref="F67:F77">H67+J67+L67+N67</f>
        <v>2</v>
      </c>
      <c r="G67" s="58">
        <f aca="true" t="shared" si="29" ref="G67:G77">I67+K67+M67+O67</f>
        <v>3</v>
      </c>
      <c r="H67" s="61">
        <v>0</v>
      </c>
      <c r="I67" s="58">
        <f aca="true" t="shared" si="30" ref="I67:I77">H67+AB67</f>
        <v>1</v>
      </c>
      <c r="J67" s="61">
        <v>2</v>
      </c>
      <c r="K67" s="58">
        <f aca="true" t="shared" si="31" ref="K67:K77">J67+AD67</f>
        <v>2</v>
      </c>
      <c r="L67" s="61">
        <v>0</v>
      </c>
      <c r="M67" s="58">
        <f aca="true" t="shared" si="32" ref="M67:M77">L67+AF67</f>
        <v>0</v>
      </c>
      <c r="N67" s="61">
        <v>0</v>
      </c>
      <c r="O67" s="58">
        <f aca="true" t="shared" si="33" ref="O67:O77">N67+AH67</f>
        <v>0</v>
      </c>
      <c r="Q67" s="179"/>
      <c r="U67" s="271"/>
      <c r="V67" s="5" t="s">
        <v>235</v>
      </c>
      <c r="W67" s="187"/>
      <c r="X67" s="186">
        <v>2</v>
      </c>
      <c r="Y67" s="186"/>
      <c r="Z67" s="186">
        <v>1</v>
      </c>
      <c r="AA67" s="186"/>
      <c r="AB67" s="186">
        <v>1</v>
      </c>
      <c r="AC67" s="186"/>
      <c r="AD67" s="186">
        <v>0</v>
      </c>
      <c r="AE67" s="186"/>
      <c r="AF67" s="186">
        <v>0</v>
      </c>
      <c r="AG67" s="186"/>
      <c r="AH67" s="185">
        <v>0</v>
      </c>
      <c r="AI67" s="38"/>
      <c r="AJ67" s="180"/>
    </row>
    <row r="68" spans="2:36" ht="15" customHeight="1">
      <c r="B68" s="263"/>
      <c r="C68" s="85" t="s">
        <v>236</v>
      </c>
      <c r="D68" s="61">
        <v>5</v>
      </c>
      <c r="E68" s="58">
        <f t="shared" si="27"/>
        <v>31</v>
      </c>
      <c r="F68" s="61">
        <f t="shared" si="28"/>
        <v>5</v>
      </c>
      <c r="G68" s="58">
        <f t="shared" si="29"/>
        <v>16</v>
      </c>
      <c r="H68" s="61">
        <v>3</v>
      </c>
      <c r="I68" s="58">
        <f t="shared" si="30"/>
        <v>5</v>
      </c>
      <c r="J68" s="61">
        <v>2</v>
      </c>
      <c r="K68" s="58">
        <f t="shared" si="31"/>
        <v>11</v>
      </c>
      <c r="L68" s="61">
        <v>0</v>
      </c>
      <c r="M68" s="58">
        <f t="shared" si="32"/>
        <v>0</v>
      </c>
      <c r="N68" s="61">
        <v>0</v>
      </c>
      <c r="O68" s="58">
        <f t="shared" si="33"/>
        <v>0</v>
      </c>
      <c r="Q68" s="179" t="s">
        <v>301</v>
      </c>
      <c r="U68" s="271"/>
      <c r="V68" s="5" t="s">
        <v>236</v>
      </c>
      <c r="W68" s="187"/>
      <c r="X68" s="186">
        <v>26</v>
      </c>
      <c r="Y68" s="186"/>
      <c r="Z68" s="186">
        <v>11</v>
      </c>
      <c r="AA68" s="186"/>
      <c r="AB68" s="186">
        <v>2</v>
      </c>
      <c r="AC68" s="186"/>
      <c r="AD68" s="186">
        <v>9</v>
      </c>
      <c r="AE68" s="186"/>
      <c r="AF68" s="186">
        <v>0</v>
      </c>
      <c r="AG68" s="186"/>
      <c r="AH68" s="185">
        <v>0</v>
      </c>
      <c r="AI68" s="38"/>
      <c r="AJ68" s="180"/>
    </row>
    <row r="69" spans="2:36" ht="15" customHeight="1">
      <c r="B69" s="263"/>
      <c r="C69" s="85" t="s">
        <v>237</v>
      </c>
      <c r="D69" s="61">
        <v>11</v>
      </c>
      <c r="E69" s="58">
        <f t="shared" si="27"/>
        <v>29</v>
      </c>
      <c r="F69" s="61">
        <f t="shared" si="28"/>
        <v>3</v>
      </c>
      <c r="G69" s="58">
        <f t="shared" si="29"/>
        <v>10</v>
      </c>
      <c r="H69" s="61">
        <v>0</v>
      </c>
      <c r="I69" s="58">
        <f t="shared" si="30"/>
        <v>0</v>
      </c>
      <c r="J69" s="61">
        <v>3</v>
      </c>
      <c r="K69" s="58">
        <f t="shared" si="31"/>
        <v>10</v>
      </c>
      <c r="L69" s="61">
        <v>0</v>
      </c>
      <c r="M69" s="58">
        <f t="shared" si="32"/>
        <v>0</v>
      </c>
      <c r="N69" s="61">
        <v>0</v>
      </c>
      <c r="O69" s="58">
        <f t="shared" si="33"/>
        <v>0</v>
      </c>
      <c r="Q69" s="179"/>
      <c r="U69" s="271"/>
      <c r="V69" s="5" t="s">
        <v>237</v>
      </c>
      <c r="W69" s="187"/>
      <c r="X69" s="186">
        <v>18</v>
      </c>
      <c r="Y69" s="186"/>
      <c r="Z69" s="186">
        <v>7</v>
      </c>
      <c r="AA69" s="186"/>
      <c r="AB69" s="186">
        <v>0</v>
      </c>
      <c r="AC69" s="186"/>
      <c r="AD69" s="186">
        <v>7</v>
      </c>
      <c r="AE69" s="186"/>
      <c r="AF69" s="186">
        <v>0</v>
      </c>
      <c r="AG69" s="186"/>
      <c r="AH69" s="185">
        <v>0</v>
      </c>
      <c r="AI69" s="38"/>
      <c r="AJ69" s="180"/>
    </row>
    <row r="70" spans="2:36" ht="15" customHeight="1">
      <c r="B70" s="263"/>
      <c r="C70" s="85" t="s">
        <v>238</v>
      </c>
      <c r="D70" s="61">
        <v>0</v>
      </c>
      <c r="E70" s="58">
        <f t="shared" si="27"/>
        <v>7</v>
      </c>
      <c r="F70" s="61">
        <f t="shared" si="28"/>
        <v>0</v>
      </c>
      <c r="G70" s="58">
        <f t="shared" si="29"/>
        <v>6</v>
      </c>
      <c r="H70" s="61">
        <v>0</v>
      </c>
      <c r="I70" s="58">
        <f t="shared" si="30"/>
        <v>2</v>
      </c>
      <c r="J70" s="61">
        <v>0</v>
      </c>
      <c r="K70" s="58">
        <f t="shared" si="31"/>
        <v>3</v>
      </c>
      <c r="L70" s="61">
        <v>0</v>
      </c>
      <c r="M70" s="58">
        <f t="shared" si="32"/>
        <v>0</v>
      </c>
      <c r="N70" s="61">
        <v>0</v>
      </c>
      <c r="O70" s="58">
        <f t="shared" si="33"/>
        <v>1</v>
      </c>
      <c r="Q70" s="179"/>
      <c r="U70" s="271"/>
      <c r="V70" s="5" t="s">
        <v>238</v>
      </c>
      <c r="W70" s="187"/>
      <c r="X70" s="186">
        <v>7</v>
      </c>
      <c r="Y70" s="186"/>
      <c r="Z70" s="186">
        <v>6</v>
      </c>
      <c r="AA70" s="186"/>
      <c r="AB70" s="186">
        <v>2</v>
      </c>
      <c r="AC70" s="186"/>
      <c r="AD70" s="186">
        <v>3</v>
      </c>
      <c r="AE70" s="186"/>
      <c r="AF70" s="186">
        <v>0</v>
      </c>
      <c r="AG70" s="186"/>
      <c r="AH70" s="185">
        <v>1</v>
      </c>
      <c r="AI70" s="38"/>
      <c r="AJ70" s="180"/>
    </row>
    <row r="71" spans="2:36" ht="15" customHeight="1">
      <c r="B71" s="263"/>
      <c r="C71" s="85" t="s">
        <v>239</v>
      </c>
      <c r="D71" s="61">
        <v>4</v>
      </c>
      <c r="E71" s="58">
        <f t="shared" si="27"/>
        <v>6</v>
      </c>
      <c r="F71" s="61">
        <f t="shared" si="28"/>
        <v>3</v>
      </c>
      <c r="G71" s="58">
        <f t="shared" si="29"/>
        <v>5</v>
      </c>
      <c r="H71" s="61">
        <v>1</v>
      </c>
      <c r="I71" s="58">
        <f t="shared" si="30"/>
        <v>1</v>
      </c>
      <c r="J71" s="61">
        <v>2</v>
      </c>
      <c r="K71" s="58">
        <f t="shared" si="31"/>
        <v>4</v>
      </c>
      <c r="L71" s="61">
        <v>0</v>
      </c>
      <c r="M71" s="58">
        <f t="shared" si="32"/>
        <v>0</v>
      </c>
      <c r="N71" s="61">
        <v>0</v>
      </c>
      <c r="O71" s="58">
        <f t="shared" si="33"/>
        <v>0</v>
      </c>
      <c r="Q71" s="179"/>
      <c r="U71" s="271"/>
      <c r="V71" s="5" t="s">
        <v>239</v>
      </c>
      <c r="W71" s="187"/>
      <c r="X71" s="186">
        <v>2</v>
      </c>
      <c r="Y71" s="186"/>
      <c r="Z71" s="186">
        <v>2</v>
      </c>
      <c r="AA71" s="186"/>
      <c r="AB71" s="186">
        <v>0</v>
      </c>
      <c r="AC71" s="186"/>
      <c r="AD71" s="186">
        <v>2</v>
      </c>
      <c r="AE71" s="186"/>
      <c r="AF71" s="186">
        <v>0</v>
      </c>
      <c r="AG71" s="186"/>
      <c r="AH71" s="185">
        <v>0</v>
      </c>
      <c r="AI71" s="38"/>
      <c r="AJ71" s="180"/>
    </row>
    <row r="72" spans="2:36" ht="15" customHeight="1">
      <c r="B72" s="263"/>
      <c r="C72" s="85" t="s">
        <v>240</v>
      </c>
      <c r="D72" s="61">
        <v>0</v>
      </c>
      <c r="E72" s="58">
        <f t="shared" si="27"/>
        <v>6</v>
      </c>
      <c r="F72" s="61">
        <f t="shared" si="28"/>
        <v>0</v>
      </c>
      <c r="G72" s="58">
        <f t="shared" si="29"/>
        <v>1</v>
      </c>
      <c r="H72" s="61">
        <v>0</v>
      </c>
      <c r="I72" s="58">
        <f t="shared" si="30"/>
        <v>0</v>
      </c>
      <c r="J72" s="61">
        <v>0</v>
      </c>
      <c r="K72" s="58">
        <f t="shared" si="31"/>
        <v>1</v>
      </c>
      <c r="L72" s="61">
        <v>0</v>
      </c>
      <c r="M72" s="58">
        <f t="shared" si="32"/>
        <v>0</v>
      </c>
      <c r="N72" s="61">
        <v>0</v>
      </c>
      <c r="O72" s="58">
        <f t="shared" si="33"/>
        <v>0</v>
      </c>
      <c r="Q72" s="179"/>
      <c r="U72" s="271"/>
      <c r="V72" s="5" t="s">
        <v>240</v>
      </c>
      <c r="W72" s="187"/>
      <c r="X72" s="186">
        <v>6</v>
      </c>
      <c r="Y72" s="186"/>
      <c r="Z72" s="186">
        <v>1</v>
      </c>
      <c r="AA72" s="186"/>
      <c r="AB72" s="186">
        <v>0</v>
      </c>
      <c r="AC72" s="186"/>
      <c r="AD72" s="186">
        <v>1</v>
      </c>
      <c r="AE72" s="186"/>
      <c r="AF72" s="186">
        <v>0</v>
      </c>
      <c r="AG72" s="186"/>
      <c r="AH72" s="185">
        <v>0</v>
      </c>
      <c r="AI72" s="38"/>
      <c r="AJ72" s="180"/>
    </row>
    <row r="73" spans="2:36" ht="15" customHeight="1">
      <c r="B73" s="263"/>
      <c r="C73" s="85" t="s">
        <v>241</v>
      </c>
      <c r="D73" s="61">
        <v>1</v>
      </c>
      <c r="E73" s="58">
        <f t="shared" si="27"/>
        <v>4</v>
      </c>
      <c r="F73" s="61">
        <f t="shared" si="28"/>
        <v>1</v>
      </c>
      <c r="G73" s="58">
        <f t="shared" si="29"/>
        <v>2</v>
      </c>
      <c r="H73" s="61">
        <v>0</v>
      </c>
      <c r="I73" s="58">
        <f t="shared" si="30"/>
        <v>0</v>
      </c>
      <c r="J73" s="61">
        <v>1</v>
      </c>
      <c r="K73" s="58">
        <f t="shared" si="31"/>
        <v>2</v>
      </c>
      <c r="L73" s="61">
        <v>0</v>
      </c>
      <c r="M73" s="58">
        <f t="shared" si="32"/>
        <v>0</v>
      </c>
      <c r="N73" s="61">
        <v>0</v>
      </c>
      <c r="O73" s="58">
        <f t="shared" si="33"/>
        <v>0</v>
      </c>
      <c r="Q73" s="179"/>
      <c r="U73" s="271"/>
      <c r="V73" s="5" t="s">
        <v>241</v>
      </c>
      <c r="W73" s="187"/>
      <c r="X73" s="186">
        <v>3</v>
      </c>
      <c r="Y73" s="186"/>
      <c r="Z73" s="186">
        <v>1</v>
      </c>
      <c r="AA73" s="186"/>
      <c r="AB73" s="186">
        <v>0</v>
      </c>
      <c r="AC73" s="186"/>
      <c r="AD73" s="186">
        <v>1</v>
      </c>
      <c r="AE73" s="186"/>
      <c r="AF73" s="186">
        <v>0</v>
      </c>
      <c r="AG73" s="186"/>
      <c r="AH73" s="185">
        <v>0</v>
      </c>
      <c r="AI73" s="38"/>
      <c r="AJ73" s="180"/>
    </row>
    <row r="74" spans="2:36" ht="15" customHeight="1">
      <c r="B74" s="263"/>
      <c r="C74" s="85" t="s">
        <v>242</v>
      </c>
      <c r="D74" s="61">
        <v>1</v>
      </c>
      <c r="E74" s="58">
        <f t="shared" si="27"/>
        <v>2</v>
      </c>
      <c r="F74" s="61">
        <f t="shared" si="28"/>
        <v>0</v>
      </c>
      <c r="G74" s="58">
        <f t="shared" si="29"/>
        <v>0</v>
      </c>
      <c r="H74" s="61">
        <v>0</v>
      </c>
      <c r="I74" s="58">
        <f t="shared" si="30"/>
        <v>0</v>
      </c>
      <c r="J74" s="61">
        <v>0</v>
      </c>
      <c r="K74" s="58">
        <f t="shared" si="31"/>
        <v>0</v>
      </c>
      <c r="L74" s="61">
        <v>0</v>
      </c>
      <c r="M74" s="58">
        <f t="shared" si="32"/>
        <v>0</v>
      </c>
      <c r="N74" s="61">
        <v>0</v>
      </c>
      <c r="O74" s="58">
        <f t="shared" si="33"/>
        <v>0</v>
      </c>
      <c r="Q74" s="179"/>
      <c r="U74" s="271"/>
      <c r="V74" s="5" t="s">
        <v>242</v>
      </c>
      <c r="W74" s="187"/>
      <c r="X74" s="186">
        <v>1</v>
      </c>
      <c r="Y74" s="186"/>
      <c r="Z74" s="186">
        <v>0</v>
      </c>
      <c r="AA74" s="186"/>
      <c r="AB74" s="186">
        <v>0</v>
      </c>
      <c r="AC74" s="186"/>
      <c r="AD74" s="186">
        <v>0</v>
      </c>
      <c r="AE74" s="186"/>
      <c r="AF74" s="186">
        <v>0</v>
      </c>
      <c r="AG74" s="186"/>
      <c r="AH74" s="185">
        <v>0</v>
      </c>
      <c r="AI74" s="38"/>
      <c r="AJ74" s="180"/>
    </row>
    <row r="75" spans="2:36" ht="15" customHeight="1">
      <c r="B75" s="263"/>
      <c r="C75" s="85" t="s">
        <v>243</v>
      </c>
      <c r="D75" s="61">
        <v>1</v>
      </c>
      <c r="E75" s="58">
        <f t="shared" si="27"/>
        <v>13</v>
      </c>
      <c r="F75" s="61">
        <f t="shared" si="28"/>
        <v>0</v>
      </c>
      <c r="G75" s="58">
        <f t="shared" si="29"/>
        <v>2</v>
      </c>
      <c r="H75" s="61">
        <v>0</v>
      </c>
      <c r="I75" s="58">
        <f t="shared" si="30"/>
        <v>0</v>
      </c>
      <c r="J75" s="61">
        <v>0</v>
      </c>
      <c r="K75" s="58">
        <f t="shared" si="31"/>
        <v>2</v>
      </c>
      <c r="L75" s="61">
        <v>0</v>
      </c>
      <c r="M75" s="58">
        <f t="shared" si="32"/>
        <v>0</v>
      </c>
      <c r="N75" s="61">
        <v>0</v>
      </c>
      <c r="O75" s="58">
        <f t="shared" si="33"/>
        <v>0</v>
      </c>
      <c r="Q75" s="179"/>
      <c r="U75" s="271"/>
      <c r="V75" s="5" t="s">
        <v>243</v>
      </c>
      <c r="W75" s="187"/>
      <c r="X75" s="186">
        <v>12</v>
      </c>
      <c r="Y75" s="186"/>
      <c r="Z75" s="186">
        <v>2</v>
      </c>
      <c r="AA75" s="186"/>
      <c r="AB75" s="186">
        <v>0</v>
      </c>
      <c r="AC75" s="186"/>
      <c r="AD75" s="186">
        <v>2</v>
      </c>
      <c r="AE75" s="186"/>
      <c r="AF75" s="186">
        <v>0</v>
      </c>
      <c r="AG75" s="186"/>
      <c r="AH75" s="185">
        <v>0</v>
      </c>
      <c r="AI75" s="38"/>
      <c r="AJ75" s="180"/>
    </row>
    <row r="76" spans="2:36" ht="15" customHeight="1">
      <c r="B76" s="263"/>
      <c r="C76" s="85" t="s">
        <v>244</v>
      </c>
      <c r="D76" s="61">
        <v>1</v>
      </c>
      <c r="E76" s="58">
        <f t="shared" si="27"/>
        <v>5</v>
      </c>
      <c r="F76" s="61">
        <f t="shared" si="28"/>
        <v>0</v>
      </c>
      <c r="G76" s="58">
        <f t="shared" si="29"/>
        <v>0</v>
      </c>
      <c r="H76" s="61">
        <v>0</v>
      </c>
      <c r="I76" s="58">
        <f t="shared" si="30"/>
        <v>0</v>
      </c>
      <c r="J76" s="61">
        <v>0</v>
      </c>
      <c r="K76" s="58">
        <f t="shared" si="31"/>
        <v>0</v>
      </c>
      <c r="L76" s="61">
        <v>0</v>
      </c>
      <c r="M76" s="58">
        <f t="shared" si="32"/>
        <v>0</v>
      </c>
      <c r="N76" s="61">
        <v>0</v>
      </c>
      <c r="O76" s="58">
        <f t="shared" si="33"/>
        <v>0</v>
      </c>
      <c r="Q76" s="179"/>
      <c r="U76" s="271"/>
      <c r="V76" s="5" t="s">
        <v>244</v>
      </c>
      <c r="W76" s="187"/>
      <c r="X76" s="186">
        <v>4</v>
      </c>
      <c r="Y76" s="186"/>
      <c r="Z76" s="186">
        <v>0</v>
      </c>
      <c r="AA76" s="186"/>
      <c r="AB76" s="186">
        <v>0</v>
      </c>
      <c r="AC76" s="186"/>
      <c r="AD76" s="186">
        <v>0</v>
      </c>
      <c r="AE76" s="186"/>
      <c r="AF76" s="186">
        <v>0</v>
      </c>
      <c r="AG76" s="186"/>
      <c r="AH76" s="185">
        <v>0</v>
      </c>
      <c r="AI76" s="38"/>
      <c r="AJ76" s="180"/>
    </row>
    <row r="77" spans="2:36" ht="15" customHeight="1">
      <c r="B77" s="263"/>
      <c r="C77" s="85" t="s">
        <v>245</v>
      </c>
      <c r="D77" s="61">
        <v>1</v>
      </c>
      <c r="E77" s="58">
        <f t="shared" si="27"/>
        <v>7</v>
      </c>
      <c r="F77" s="61">
        <f t="shared" si="28"/>
        <v>1</v>
      </c>
      <c r="G77" s="58">
        <f t="shared" si="29"/>
        <v>3</v>
      </c>
      <c r="H77" s="61">
        <v>0</v>
      </c>
      <c r="I77" s="58">
        <f t="shared" si="30"/>
        <v>2</v>
      </c>
      <c r="J77" s="61">
        <v>1</v>
      </c>
      <c r="K77" s="58">
        <f t="shared" si="31"/>
        <v>1</v>
      </c>
      <c r="L77" s="61">
        <v>0</v>
      </c>
      <c r="M77" s="58">
        <f t="shared" si="32"/>
        <v>0</v>
      </c>
      <c r="N77" s="61">
        <v>0</v>
      </c>
      <c r="O77" s="58">
        <f t="shared" si="33"/>
        <v>0</v>
      </c>
      <c r="Q77" s="179"/>
      <c r="U77" s="271"/>
      <c r="V77" s="11" t="s">
        <v>245</v>
      </c>
      <c r="W77" s="184"/>
      <c r="X77" s="183">
        <v>6</v>
      </c>
      <c r="Y77" s="183"/>
      <c r="Z77" s="183">
        <v>2</v>
      </c>
      <c r="AA77" s="183"/>
      <c r="AB77" s="183">
        <v>2</v>
      </c>
      <c r="AC77" s="183"/>
      <c r="AD77" s="183">
        <v>0</v>
      </c>
      <c r="AE77" s="183"/>
      <c r="AF77" s="183">
        <v>0</v>
      </c>
      <c r="AG77" s="183"/>
      <c r="AH77" s="182">
        <v>0</v>
      </c>
      <c r="AI77" s="38"/>
      <c r="AJ77" s="180"/>
    </row>
    <row r="78" spans="2:36" ht="15" customHeight="1">
      <c r="B78" s="263"/>
      <c r="C78" s="174" t="s">
        <v>162</v>
      </c>
      <c r="D78" s="61">
        <f>SUM(D67:D77)</f>
        <v>31</v>
      </c>
      <c r="E78" s="61">
        <f aca="true" t="shared" si="34" ref="E78:O78">SUM(E67:E77)</f>
        <v>118</v>
      </c>
      <c r="F78" s="61">
        <f t="shared" si="34"/>
        <v>15</v>
      </c>
      <c r="G78" s="61">
        <f t="shared" si="34"/>
        <v>48</v>
      </c>
      <c r="H78" s="61">
        <f t="shared" si="34"/>
        <v>4</v>
      </c>
      <c r="I78" s="61">
        <f t="shared" si="34"/>
        <v>11</v>
      </c>
      <c r="J78" s="61">
        <f t="shared" si="34"/>
        <v>11</v>
      </c>
      <c r="K78" s="61">
        <f t="shared" si="34"/>
        <v>36</v>
      </c>
      <c r="L78" s="61">
        <f t="shared" si="34"/>
        <v>0</v>
      </c>
      <c r="M78" s="61">
        <f t="shared" si="34"/>
        <v>0</v>
      </c>
      <c r="N78" s="61">
        <f t="shared" si="34"/>
        <v>0</v>
      </c>
      <c r="O78" s="61">
        <f t="shared" si="34"/>
        <v>1</v>
      </c>
      <c r="Q78" s="179"/>
      <c r="U78" s="271"/>
      <c r="V78" s="5"/>
      <c r="W78" s="187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5"/>
      <c r="AI78" s="38"/>
      <c r="AJ78" s="180"/>
    </row>
    <row r="79" spans="2:36" s="38" customFormat="1" ht="15" customHeight="1">
      <c r="B79" s="263"/>
      <c r="C79" s="85" t="s">
        <v>246</v>
      </c>
      <c r="D79" s="61">
        <v>3</v>
      </c>
      <c r="E79" s="58">
        <f>D79+X79</f>
        <v>19</v>
      </c>
      <c r="F79" s="61">
        <f aca="true" t="shared" si="35" ref="F79:G82">H79+J79+L79+N79</f>
        <v>1</v>
      </c>
      <c r="G79" s="58">
        <f t="shared" si="35"/>
        <v>6</v>
      </c>
      <c r="H79" s="61">
        <v>0</v>
      </c>
      <c r="I79" s="58">
        <f>H79+AB79</f>
        <v>1</v>
      </c>
      <c r="J79" s="61">
        <v>1</v>
      </c>
      <c r="K79" s="58">
        <f>J79+AD79</f>
        <v>5</v>
      </c>
      <c r="L79" s="61">
        <v>0</v>
      </c>
      <c r="M79" s="58">
        <f>L79+AF79</f>
        <v>0</v>
      </c>
      <c r="N79" s="61">
        <v>0</v>
      </c>
      <c r="O79" s="58">
        <f>N79+AH79</f>
        <v>0</v>
      </c>
      <c r="Q79" s="180"/>
      <c r="U79" s="271"/>
      <c r="V79" s="5" t="s">
        <v>246</v>
      </c>
      <c r="W79" s="187"/>
      <c r="X79" s="186">
        <v>16</v>
      </c>
      <c r="Y79" s="186"/>
      <c r="Z79" s="186">
        <v>5</v>
      </c>
      <c r="AA79" s="186"/>
      <c r="AB79" s="186">
        <v>1</v>
      </c>
      <c r="AC79" s="186"/>
      <c r="AD79" s="186">
        <v>4</v>
      </c>
      <c r="AE79" s="186"/>
      <c r="AF79" s="186">
        <v>0</v>
      </c>
      <c r="AG79" s="186"/>
      <c r="AH79" s="185">
        <v>0</v>
      </c>
      <c r="AJ79" s="180"/>
    </row>
    <row r="80" spans="2:36" ht="15" customHeight="1">
      <c r="B80" s="263"/>
      <c r="C80" s="85" t="s">
        <v>247</v>
      </c>
      <c r="D80" s="61">
        <v>0</v>
      </c>
      <c r="E80" s="58">
        <f>D80+X80</f>
        <v>9</v>
      </c>
      <c r="F80" s="61">
        <f t="shared" si="35"/>
        <v>0</v>
      </c>
      <c r="G80" s="58">
        <f t="shared" si="35"/>
        <v>0</v>
      </c>
      <c r="H80" s="61">
        <v>0</v>
      </c>
      <c r="I80" s="58">
        <f>H80+AB80</f>
        <v>0</v>
      </c>
      <c r="J80" s="61">
        <v>0</v>
      </c>
      <c r="K80" s="58">
        <f>J80+AD80</f>
        <v>0</v>
      </c>
      <c r="L80" s="61">
        <v>0</v>
      </c>
      <c r="M80" s="58">
        <f>L80+AF80</f>
        <v>0</v>
      </c>
      <c r="N80" s="61">
        <v>0</v>
      </c>
      <c r="O80" s="58">
        <f>N80+AH80</f>
        <v>0</v>
      </c>
      <c r="Q80" s="179"/>
      <c r="U80" s="271"/>
      <c r="V80" s="5" t="s">
        <v>247</v>
      </c>
      <c r="W80" s="187"/>
      <c r="X80" s="186">
        <v>9</v>
      </c>
      <c r="Y80" s="186"/>
      <c r="Z80" s="186">
        <v>0</v>
      </c>
      <c r="AA80" s="186"/>
      <c r="AB80" s="186">
        <v>0</v>
      </c>
      <c r="AC80" s="186"/>
      <c r="AD80" s="186">
        <v>0</v>
      </c>
      <c r="AE80" s="186"/>
      <c r="AF80" s="186">
        <v>0</v>
      </c>
      <c r="AG80" s="186"/>
      <c r="AH80" s="185">
        <v>0</v>
      </c>
      <c r="AI80" s="38"/>
      <c r="AJ80" s="180"/>
    </row>
    <row r="81" spans="2:36" ht="15" customHeight="1">
      <c r="B81" s="263"/>
      <c r="C81" s="158" t="s">
        <v>138</v>
      </c>
      <c r="D81" s="61">
        <v>2</v>
      </c>
      <c r="E81" s="58">
        <f>D81+X81</f>
        <v>5</v>
      </c>
      <c r="F81" s="61">
        <f t="shared" si="35"/>
        <v>1</v>
      </c>
      <c r="G81" s="58">
        <f t="shared" si="35"/>
        <v>3</v>
      </c>
      <c r="H81" s="61">
        <v>0</v>
      </c>
      <c r="I81" s="58">
        <f>H81+AB81</f>
        <v>2</v>
      </c>
      <c r="J81" s="61">
        <v>1</v>
      </c>
      <c r="K81" s="58">
        <f>J81+AD81</f>
        <v>1</v>
      </c>
      <c r="L81" s="61">
        <v>0</v>
      </c>
      <c r="M81" s="58">
        <f>L81+AF81</f>
        <v>0</v>
      </c>
      <c r="N81" s="61">
        <v>0</v>
      </c>
      <c r="O81" s="58">
        <f>N81+AH81</f>
        <v>0</v>
      </c>
      <c r="Q81" s="179"/>
      <c r="U81" s="271"/>
      <c r="V81" s="28" t="s">
        <v>138</v>
      </c>
      <c r="W81" s="207"/>
      <c r="X81" s="186">
        <v>3</v>
      </c>
      <c r="Y81" s="186"/>
      <c r="Z81" s="186">
        <v>2</v>
      </c>
      <c r="AA81" s="186"/>
      <c r="AB81" s="186">
        <v>2</v>
      </c>
      <c r="AC81" s="186"/>
      <c r="AD81" s="186">
        <v>0</v>
      </c>
      <c r="AE81" s="186"/>
      <c r="AF81" s="186">
        <v>0</v>
      </c>
      <c r="AG81" s="186"/>
      <c r="AH81" s="185">
        <v>0</v>
      </c>
      <c r="AI81" s="38"/>
      <c r="AJ81" s="180"/>
    </row>
    <row r="82" spans="2:36" ht="15" customHeight="1">
      <c r="B82" s="263"/>
      <c r="C82" s="158" t="s">
        <v>139</v>
      </c>
      <c r="D82" s="61">
        <v>1</v>
      </c>
      <c r="E82" s="58">
        <f>D82+X82</f>
        <v>3</v>
      </c>
      <c r="F82" s="61">
        <f t="shared" si="35"/>
        <v>0</v>
      </c>
      <c r="G82" s="58">
        <f t="shared" si="35"/>
        <v>0</v>
      </c>
      <c r="H82" s="61">
        <v>0</v>
      </c>
      <c r="I82" s="58">
        <f>H82+AB82</f>
        <v>0</v>
      </c>
      <c r="J82" s="61">
        <v>0</v>
      </c>
      <c r="K82" s="58">
        <f>J82+AD82</f>
        <v>0</v>
      </c>
      <c r="L82" s="61">
        <v>0</v>
      </c>
      <c r="M82" s="58">
        <f>L82+AF82</f>
        <v>0</v>
      </c>
      <c r="N82" s="61">
        <v>0</v>
      </c>
      <c r="O82" s="58">
        <f>N82+AH82</f>
        <v>0</v>
      </c>
      <c r="Q82" s="179"/>
      <c r="U82" s="271"/>
      <c r="V82" s="34" t="s">
        <v>139</v>
      </c>
      <c r="W82" s="206"/>
      <c r="X82" s="183">
        <v>2</v>
      </c>
      <c r="Y82" s="183"/>
      <c r="Z82" s="183">
        <v>0</v>
      </c>
      <c r="AA82" s="183"/>
      <c r="AB82" s="183">
        <v>0</v>
      </c>
      <c r="AC82" s="183"/>
      <c r="AD82" s="183">
        <v>0</v>
      </c>
      <c r="AE82" s="183"/>
      <c r="AF82" s="183">
        <v>0</v>
      </c>
      <c r="AG82" s="183"/>
      <c r="AH82" s="182">
        <v>0</v>
      </c>
      <c r="AI82" s="38"/>
      <c r="AJ82" s="205"/>
    </row>
    <row r="83" spans="2:36" ht="15" customHeight="1">
      <c r="B83" s="263"/>
      <c r="C83" s="173" t="s">
        <v>163</v>
      </c>
      <c r="D83" s="61">
        <f>SUM(D79:D82)</f>
        <v>6</v>
      </c>
      <c r="E83" s="61">
        <f aca="true" t="shared" si="36" ref="E83:O83">SUM(E79:E82)</f>
        <v>36</v>
      </c>
      <c r="F83" s="61">
        <f t="shared" si="36"/>
        <v>2</v>
      </c>
      <c r="G83" s="61">
        <f t="shared" si="36"/>
        <v>9</v>
      </c>
      <c r="H83" s="61">
        <f t="shared" si="36"/>
        <v>0</v>
      </c>
      <c r="I83" s="61">
        <f t="shared" si="36"/>
        <v>3</v>
      </c>
      <c r="J83" s="61">
        <f t="shared" si="36"/>
        <v>2</v>
      </c>
      <c r="K83" s="61">
        <f t="shared" si="36"/>
        <v>6</v>
      </c>
      <c r="L83" s="61">
        <f t="shared" si="36"/>
        <v>0</v>
      </c>
      <c r="M83" s="61">
        <f t="shared" si="36"/>
        <v>0</v>
      </c>
      <c r="N83" s="61">
        <f t="shared" si="36"/>
        <v>0</v>
      </c>
      <c r="O83" s="61">
        <f t="shared" si="36"/>
        <v>0</v>
      </c>
      <c r="Q83" s="179"/>
      <c r="U83" s="271"/>
      <c r="V83" s="28"/>
      <c r="W83" s="207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5"/>
      <c r="AI83" s="38"/>
      <c r="AJ83" s="205"/>
    </row>
    <row r="84" spans="2:36" ht="15" customHeight="1">
      <c r="B84" s="263"/>
      <c r="C84" s="85" t="s">
        <v>248</v>
      </c>
      <c r="D84" s="61">
        <v>2</v>
      </c>
      <c r="E84" s="58">
        <f>D84+X84</f>
        <v>13</v>
      </c>
      <c r="F84" s="61">
        <f>H84+J84+L84+N84</f>
        <v>2</v>
      </c>
      <c r="G84" s="58">
        <f>I84+K84+M84+O84</f>
        <v>6</v>
      </c>
      <c r="H84" s="61">
        <v>2</v>
      </c>
      <c r="I84" s="58">
        <f>H84+AB84</f>
        <v>2</v>
      </c>
      <c r="J84" s="61">
        <v>0</v>
      </c>
      <c r="K84" s="58">
        <f>J84+AD84</f>
        <v>3</v>
      </c>
      <c r="L84" s="61">
        <v>0</v>
      </c>
      <c r="M84" s="58">
        <f>L84+AF84</f>
        <v>0</v>
      </c>
      <c r="N84" s="61">
        <v>0</v>
      </c>
      <c r="O84" s="58">
        <f>N84+AH84</f>
        <v>1</v>
      </c>
      <c r="Q84" s="179"/>
      <c r="U84" s="271"/>
      <c r="V84" s="5" t="s">
        <v>248</v>
      </c>
      <c r="W84" s="187"/>
      <c r="X84" s="186">
        <v>11</v>
      </c>
      <c r="Y84" s="186"/>
      <c r="Z84" s="186">
        <v>4</v>
      </c>
      <c r="AA84" s="186"/>
      <c r="AB84" s="186">
        <v>0</v>
      </c>
      <c r="AC84" s="186"/>
      <c r="AD84" s="186">
        <v>3</v>
      </c>
      <c r="AE84" s="186"/>
      <c r="AF84" s="186">
        <v>0</v>
      </c>
      <c r="AG84" s="186"/>
      <c r="AH84" s="185">
        <v>1</v>
      </c>
      <c r="AI84" s="38"/>
      <c r="AJ84" s="180"/>
    </row>
    <row r="85" spans="2:36" ht="15" customHeight="1">
      <c r="B85" s="263"/>
      <c r="C85" s="85" t="s">
        <v>249</v>
      </c>
      <c r="D85" s="61">
        <v>2</v>
      </c>
      <c r="E85" s="58">
        <f>D85+X85</f>
        <v>6</v>
      </c>
      <c r="F85" s="61">
        <f>H85+J85+L85+N85</f>
        <v>0</v>
      </c>
      <c r="G85" s="58">
        <f>I85+K85+M85+O85</f>
        <v>0</v>
      </c>
      <c r="H85" s="61">
        <v>0</v>
      </c>
      <c r="I85" s="58">
        <f>H85+AB85</f>
        <v>0</v>
      </c>
      <c r="J85" s="61">
        <v>0</v>
      </c>
      <c r="K85" s="58">
        <f>J85+AD85</f>
        <v>0</v>
      </c>
      <c r="L85" s="61">
        <v>0</v>
      </c>
      <c r="M85" s="58">
        <f>L85+AF85</f>
        <v>0</v>
      </c>
      <c r="N85" s="61">
        <v>0</v>
      </c>
      <c r="O85" s="58">
        <f>N85+AH85</f>
        <v>0</v>
      </c>
      <c r="Q85" s="179"/>
      <c r="U85" s="271"/>
      <c r="V85" s="11" t="s">
        <v>249</v>
      </c>
      <c r="W85" s="184"/>
      <c r="X85" s="183">
        <v>4</v>
      </c>
      <c r="Y85" s="183"/>
      <c r="Z85" s="183">
        <v>0</v>
      </c>
      <c r="AA85" s="183"/>
      <c r="AB85" s="183">
        <v>0</v>
      </c>
      <c r="AC85" s="183"/>
      <c r="AD85" s="183">
        <v>0</v>
      </c>
      <c r="AE85" s="183"/>
      <c r="AF85" s="183">
        <v>0</v>
      </c>
      <c r="AG85" s="183"/>
      <c r="AH85" s="182">
        <v>0</v>
      </c>
      <c r="AI85" s="38"/>
      <c r="AJ85" s="180"/>
    </row>
    <row r="86" spans="2:36" ht="15" customHeight="1">
      <c r="B86" s="263"/>
      <c r="C86" s="174" t="s">
        <v>164</v>
      </c>
      <c r="D86" s="61">
        <f>SUM(D84:D85)</f>
        <v>4</v>
      </c>
      <c r="E86" s="61">
        <f aca="true" t="shared" si="37" ref="E86:O86">SUM(E84:E85)</f>
        <v>19</v>
      </c>
      <c r="F86" s="61">
        <f t="shared" si="37"/>
        <v>2</v>
      </c>
      <c r="G86" s="61">
        <f t="shared" si="37"/>
        <v>6</v>
      </c>
      <c r="H86" s="61">
        <f t="shared" si="37"/>
        <v>2</v>
      </c>
      <c r="I86" s="61">
        <f t="shared" si="37"/>
        <v>2</v>
      </c>
      <c r="J86" s="61">
        <f t="shared" si="37"/>
        <v>0</v>
      </c>
      <c r="K86" s="61">
        <f t="shared" si="37"/>
        <v>3</v>
      </c>
      <c r="L86" s="61">
        <f t="shared" si="37"/>
        <v>0</v>
      </c>
      <c r="M86" s="61">
        <f t="shared" si="37"/>
        <v>0</v>
      </c>
      <c r="N86" s="61">
        <f t="shared" si="37"/>
        <v>0</v>
      </c>
      <c r="O86" s="61">
        <f t="shared" si="37"/>
        <v>1</v>
      </c>
      <c r="Q86" s="179"/>
      <c r="U86" s="271"/>
      <c r="V86" s="5"/>
      <c r="W86" s="187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5"/>
      <c r="AI86" s="38"/>
      <c r="AJ86" s="180"/>
    </row>
    <row r="87" spans="2:36" ht="15" customHeight="1">
      <c r="B87" s="263"/>
      <c r="C87" s="85" t="s">
        <v>250</v>
      </c>
      <c r="D87" s="61">
        <v>5</v>
      </c>
      <c r="E87" s="58">
        <f>D87+X87</f>
        <v>11</v>
      </c>
      <c r="F87" s="61">
        <f aca="true" t="shared" si="38" ref="F87:G91">H87+J87+L87+N87</f>
        <v>3</v>
      </c>
      <c r="G87" s="58">
        <f t="shared" si="38"/>
        <v>5</v>
      </c>
      <c r="H87" s="61">
        <v>0</v>
      </c>
      <c r="I87" s="58">
        <f>H87+AB87</f>
        <v>0</v>
      </c>
      <c r="J87" s="61">
        <v>3</v>
      </c>
      <c r="K87" s="58">
        <f>J87+AD87</f>
        <v>5</v>
      </c>
      <c r="L87" s="61">
        <v>0</v>
      </c>
      <c r="M87" s="58">
        <f>L87+AF87</f>
        <v>0</v>
      </c>
      <c r="N87" s="61">
        <v>0</v>
      </c>
      <c r="O87" s="58">
        <f>N87+AH87</f>
        <v>0</v>
      </c>
      <c r="Q87" s="179"/>
      <c r="U87" s="271"/>
      <c r="V87" s="5" t="s">
        <v>250</v>
      </c>
      <c r="W87" s="187"/>
      <c r="X87" s="186">
        <v>6</v>
      </c>
      <c r="Y87" s="186"/>
      <c r="Z87" s="186">
        <v>2</v>
      </c>
      <c r="AA87" s="186"/>
      <c r="AB87" s="186">
        <v>0</v>
      </c>
      <c r="AC87" s="186"/>
      <c r="AD87" s="186">
        <v>2</v>
      </c>
      <c r="AE87" s="186"/>
      <c r="AF87" s="186">
        <v>0</v>
      </c>
      <c r="AG87" s="186"/>
      <c r="AH87" s="185">
        <v>0</v>
      </c>
      <c r="AI87" s="38"/>
      <c r="AJ87" s="180"/>
    </row>
    <row r="88" spans="2:36" ht="15" customHeight="1">
      <c r="B88" s="263"/>
      <c r="C88" s="85" t="s">
        <v>251</v>
      </c>
      <c r="D88" s="61">
        <v>4</v>
      </c>
      <c r="E88" s="58">
        <f>D88+X88</f>
        <v>10</v>
      </c>
      <c r="F88" s="61">
        <f t="shared" si="38"/>
        <v>1</v>
      </c>
      <c r="G88" s="58">
        <f t="shared" si="38"/>
        <v>1</v>
      </c>
      <c r="H88" s="61">
        <v>0</v>
      </c>
      <c r="I88" s="58">
        <f>H88+AB88</f>
        <v>0</v>
      </c>
      <c r="J88" s="61">
        <v>1</v>
      </c>
      <c r="K88" s="58">
        <f>J88+AD88</f>
        <v>1</v>
      </c>
      <c r="L88" s="61">
        <v>0</v>
      </c>
      <c r="M88" s="58">
        <f>L88+AF88</f>
        <v>0</v>
      </c>
      <c r="N88" s="61">
        <v>0</v>
      </c>
      <c r="O88" s="58">
        <f>N88+AH88</f>
        <v>0</v>
      </c>
      <c r="Q88" s="179"/>
      <c r="U88" s="271"/>
      <c r="V88" s="5" t="s">
        <v>251</v>
      </c>
      <c r="W88" s="187"/>
      <c r="X88" s="186">
        <v>6</v>
      </c>
      <c r="Y88" s="186"/>
      <c r="Z88" s="186">
        <v>0</v>
      </c>
      <c r="AA88" s="186"/>
      <c r="AB88" s="186">
        <v>0</v>
      </c>
      <c r="AC88" s="186"/>
      <c r="AD88" s="186">
        <v>0</v>
      </c>
      <c r="AE88" s="186"/>
      <c r="AF88" s="186">
        <v>0</v>
      </c>
      <c r="AG88" s="186"/>
      <c r="AH88" s="185">
        <v>0</v>
      </c>
      <c r="AI88" s="38"/>
      <c r="AJ88" s="180"/>
    </row>
    <row r="89" spans="2:36" ht="15" customHeight="1">
      <c r="B89" s="263"/>
      <c r="C89" s="85" t="s">
        <v>252</v>
      </c>
      <c r="D89" s="61">
        <v>2</v>
      </c>
      <c r="E89" s="58">
        <f>D89+X89</f>
        <v>12</v>
      </c>
      <c r="F89" s="61">
        <f t="shared" si="38"/>
        <v>1</v>
      </c>
      <c r="G89" s="58">
        <f t="shared" si="38"/>
        <v>2</v>
      </c>
      <c r="H89" s="61">
        <v>0</v>
      </c>
      <c r="I89" s="58">
        <f>H89+AB89</f>
        <v>0</v>
      </c>
      <c r="J89" s="61">
        <v>1</v>
      </c>
      <c r="K89" s="58">
        <f>J89+AD89</f>
        <v>2</v>
      </c>
      <c r="L89" s="61">
        <v>0</v>
      </c>
      <c r="M89" s="58">
        <f>L89+AF89</f>
        <v>0</v>
      </c>
      <c r="N89" s="61">
        <v>0</v>
      </c>
      <c r="O89" s="58">
        <f>N89+AH89</f>
        <v>0</v>
      </c>
      <c r="Q89" s="179"/>
      <c r="U89" s="271"/>
      <c r="V89" s="5" t="s">
        <v>252</v>
      </c>
      <c r="W89" s="187"/>
      <c r="X89" s="186">
        <v>10</v>
      </c>
      <c r="Y89" s="186"/>
      <c r="Z89" s="186">
        <v>1</v>
      </c>
      <c r="AA89" s="186"/>
      <c r="AB89" s="186">
        <v>0</v>
      </c>
      <c r="AC89" s="186"/>
      <c r="AD89" s="186">
        <v>1</v>
      </c>
      <c r="AE89" s="186"/>
      <c r="AF89" s="186">
        <v>0</v>
      </c>
      <c r="AG89" s="186"/>
      <c r="AH89" s="185">
        <v>0</v>
      </c>
      <c r="AI89" s="38"/>
      <c r="AJ89" s="180"/>
    </row>
    <row r="90" spans="2:36" ht="15" customHeight="1">
      <c r="B90" s="263"/>
      <c r="C90" s="85" t="s">
        <v>253</v>
      </c>
      <c r="D90" s="61">
        <v>1</v>
      </c>
      <c r="E90" s="58">
        <f>D90+X90</f>
        <v>3</v>
      </c>
      <c r="F90" s="61">
        <f t="shared" si="38"/>
        <v>0</v>
      </c>
      <c r="G90" s="58">
        <f t="shared" si="38"/>
        <v>0</v>
      </c>
      <c r="H90" s="61">
        <v>0</v>
      </c>
      <c r="I90" s="58">
        <f>H90+AB90</f>
        <v>0</v>
      </c>
      <c r="J90" s="61">
        <v>0</v>
      </c>
      <c r="K90" s="58">
        <f>J90+AD90</f>
        <v>0</v>
      </c>
      <c r="L90" s="61">
        <v>0</v>
      </c>
      <c r="M90" s="58">
        <f>L90+AF90</f>
        <v>0</v>
      </c>
      <c r="N90" s="61">
        <v>0</v>
      </c>
      <c r="O90" s="58">
        <f>N90+AH90</f>
        <v>0</v>
      </c>
      <c r="Q90" s="179"/>
      <c r="U90" s="271"/>
      <c r="V90" s="5" t="s">
        <v>253</v>
      </c>
      <c r="W90" s="187"/>
      <c r="X90" s="186">
        <v>2</v>
      </c>
      <c r="Y90" s="186"/>
      <c r="Z90" s="186">
        <v>0</v>
      </c>
      <c r="AA90" s="186"/>
      <c r="AB90" s="186">
        <v>0</v>
      </c>
      <c r="AC90" s="186"/>
      <c r="AD90" s="186">
        <v>0</v>
      </c>
      <c r="AE90" s="186"/>
      <c r="AF90" s="186">
        <v>0</v>
      </c>
      <c r="AG90" s="186"/>
      <c r="AH90" s="185">
        <v>0</v>
      </c>
      <c r="AI90" s="38"/>
      <c r="AJ90" s="180"/>
    </row>
    <row r="91" spans="2:36" ht="15" customHeight="1" thickBot="1">
      <c r="B91" s="263"/>
      <c r="C91" s="85" t="s">
        <v>254</v>
      </c>
      <c r="D91" s="61">
        <v>1</v>
      </c>
      <c r="E91" s="58">
        <f>D91+X91</f>
        <v>3</v>
      </c>
      <c r="F91" s="61">
        <f t="shared" si="38"/>
        <v>0</v>
      </c>
      <c r="G91" s="58">
        <f t="shared" si="38"/>
        <v>0</v>
      </c>
      <c r="H91" s="61">
        <v>0</v>
      </c>
      <c r="I91" s="58">
        <f>H91+AB91</f>
        <v>0</v>
      </c>
      <c r="J91" s="61">
        <v>0</v>
      </c>
      <c r="K91" s="58">
        <f>J91+AD91</f>
        <v>0</v>
      </c>
      <c r="L91" s="61">
        <v>0</v>
      </c>
      <c r="M91" s="58">
        <f>L91+AF91</f>
        <v>0</v>
      </c>
      <c r="N91" s="61">
        <v>0</v>
      </c>
      <c r="O91" s="58">
        <f>N91+AH91</f>
        <v>0</v>
      </c>
      <c r="Q91" s="179"/>
      <c r="U91" s="271"/>
      <c r="V91" s="9" t="s">
        <v>254</v>
      </c>
      <c r="W91" s="181"/>
      <c r="X91" s="177">
        <v>2</v>
      </c>
      <c r="Y91" s="177"/>
      <c r="Z91" s="177">
        <v>0</v>
      </c>
      <c r="AA91" s="177"/>
      <c r="AB91" s="177">
        <v>0</v>
      </c>
      <c r="AC91" s="177"/>
      <c r="AD91" s="177">
        <v>0</v>
      </c>
      <c r="AE91" s="177"/>
      <c r="AF91" s="177">
        <v>0</v>
      </c>
      <c r="AG91" s="177"/>
      <c r="AH91" s="176">
        <v>0</v>
      </c>
      <c r="AI91" s="38"/>
      <c r="AJ91" s="180"/>
    </row>
    <row r="92" spans="2:36" ht="15" customHeight="1" thickBot="1">
      <c r="B92" s="263"/>
      <c r="C92" s="174" t="s">
        <v>165</v>
      </c>
      <c r="D92" s="61">
        <f>SUM(D87:D91)</f>
        <v>13</v>
      </c>
      <c r="E92" s="61">
        <f aca="true" t="shared" si="39" ref="E92:O92">SUM(E87:E91)</f>
        <v>39</v>
      </c>
      <c r="F92" s="61">
        <f t="shared" si="39"/>
        <v>5</v>
      </c>
      <c r="G92" s="61">
        <f t="shared" si="39"/>
        <v>8</v>
      </c>
      <c r="H92" s="61">
        <f t="shared" si="39"/>
        <v>0</v>
      </c>
      <c r="I92" s="61">
        <f t="shared" si="39"/>
        <v>0</v>
      </c>
      <c r="J92" s="61">
        <f t="shared" si="39"/>
        <v>5</v>
      </c>
      <c r="K92" s="61">
        <f t="shared" si="39"/>
        <v>8</v>
      </c>
      <c r="L92" s="61">
        <f t="shared" si="39"/>
        <v>0</v>
      </c>
      <c r="M92" s="61">
        <f t="shared" si="39"/>
        <v>0</v>
      </c>
      <c r="N92" s="61">
        <f t="shared" si="39"/>
        <v>0</v>
      </c>
      <c r="O92" s="61">
        <f t="shared" si="39"/>
        <v>0</v>
      </c>
      <c r="Q92" s="179"/>
      <c r="U92" s="271"/>
      <c r="V92" s="9"/>
      <c r="W92" s="181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6"/>
      <c r="AI92" s="38"/>
      <c r="AJ92" s="180"/>
    </row>
    <row r="93" spans="2:36" ht="15" customHeight="1">
      <c r="B93" s="263" t="s">
        <v>125</v>
      </c>
      <c r="C93" s="85" t="s">
        <v>255</v>
      </c>
      <c r="D93" s="61">
        <v>3</v>
      </c>
      <c r="E93" s="58">
        <f>D93+X93</f>
        <v>6</v>
      </c>
      <c r="F93" s="61">
        <f>H93+J93+L93+N93</f>
        <v>2</v>
      </c>
      <c r="G93" s="58">
        <f>I93+K93+M93+O93</f>
        <v>5</v>
      </c>
      <c r="H93" s="61">
        <v>2</v>
      </c>
      <c r="I93" s="58">
        <f>H93+AB93</f>
        <v>3</v>
      </c>
      <c r="J93" s="61">
        <v>0</v>
      </c>
      <c r="K93" s="58">
        <f>J93+AD93</f>
        <v>2</v>
      </c>
      <c r="L93" s="61">
        <v>0</v>
      </c>
      <c r="M93" s="58">
        <f>L93+AF93</f>
        <v>0</v>
      </c>
      <c r="N93" s="61">
        <v>0</v>
      </c>
      <c r="O93" s="58">
        <f>N93+AH93</f>
        <v>0</v>
      </c>
      <c r="Q93" s="179"/>
      <c r="U93" s="272" t="s">
        <v>125</v>
      </c>
      <c r="V93" s="5" t="s">
        <v>255</v>
      </c>
      <c r="W93" s="187"/>
      <c r="X93" s="186">
        <v>3</v>
      </c>
      <c r="Y93" s="186"/>
      <c r="Z93" s="186">
        <v>3</v>
      </c>
      <c r="AA93" s="186"/>
      <c r="AB93" s="186">
        <v>1</v>
      </c>
      <c r="AC93" s="186"/>
      <c r="AD93" s="186">
        <v>2</v>
      </c>
      <c r="AE93" s="186"/>
      <c r="AF93" s="186">
        <v>0</v>
      </c>
      <c r="AG93" s="186"/>
      <c r="AH93" s="204">
        <v>0</v>
      </c>
      <c r="AI93" s="38"/>
      <c r="AJ93" s="180"/>
    </row>
    <row r="94" spans="2:36" ht="15" customHeight="1">
      <c r="B94" s="263"/>
      <c r="C94" s="85" t="s">
        <v>256</v>
      </c>
      <c r="D94" s="61">
        <v>0</v>
      </c>
      <c r="E94" s="58">
        <f>D94+X94</f>
        <v>0</v>
      </c>
      <c r="F94" s="61">
        <f>H94+J94+L94+N94</f>
        <v>0</v>
      </c>
      <c r="G94" s="58">
        <f>I94+K94+M94+O94</f>
        <v>0</v>
      </c>
      <c r="H94" s="61">
        <v>0</v>
      </c>
      <c r="I94" s="58">
        <f>H94+AB94</f>
        <v>0</v>
      </c>
      <c r="J94" s="61">
        <v>0</v>
      </c>
      <c r="K94" s="58">
        <f>J94+AD94</f>
        <v>0</v>
      </c>
      <c r="L94" s="61">
        <v>0</v>
      </c>
      <c r="M94" s="58">
        <f>L94+AF94</f>
        <v>0</v>
      </c>
      <c r="N94" s="61">
        <v>0</v>
      </c>
      <c r="O94" s="58">
        <f>N94+AH94</f>
        <v>0</v>
      </c>
      <c r="Q94" s="179"/>
      <c r="U94" s="273"/>
      <c r="V94" s="11" t="s">
        <v>256</v>
      </c>
      <c r="W94" s="184"/>
      <c r="X94" s="183">
        <v>0</v>
      </c>
      <c r="Y94" s="183"/>
      <c r="Z94" s="183">
        <v>0</v>
      </c>
      <c r="AA94" s="183"/>
      <c r="AB94" s="183">
        <v>0</v>
      </c>
      <c r="AC94" s="183"/>
      <c r="AD94" s="183">
        <v>0</v>
      </c>
      <c r="AE94" s="183"/>
      <c r="AF94" s="183">
        <v>0</v>
      </c>
      <c r="AG94" s="183"/>
      <c r="AH94" s="182">
        <v>0</v>
      </c>
      <c r="AI94" s="38"/>
      <c r="AJ94" s="180"/>
    </row>
    <row r="95" spans="2:36" ht="15" customHeight="1">
      <c r="B95" s="263"/>
      <c r="C95" s="174" t="s">
        <v>166</v>
      </c>
      <c r="D95" s="61">
        <f>SUM(D93:D94)</f>
        <v>3</v>
      </c>
      <c r="E95" s="61">
        <f aca="true" t="shared" si="40" ref="E95:O95">SUM(E93:E94)</f>
        <v>6</v>
      </c>
      <c r="F95" s="61">
        <f t="shared" si="40"/>
        <v>2</v>
      </c>
      <c r="G95" s="61">
        <f t="shared" si="40"/>
        <v>5</v>
      </c>
      <c r="H95" s="61">
        <f t="shared" si="40"/>
        <v>2</v>
      </c>
      <c r="I95" s="61">
        <f t="shared" si="40"/>
        <v>3</v>
      </c>
      <c r="J95" s="61">
        <f t="shared" si="40"/>
        <v>0</v>
      </c>
      <c r="K95" s="61">
        <f t="shared" si="40"/>
        <v>2</v>
      </c>
      <c r="L95" s="61">
        <f t="shared" si="40"/>
        <v>0</v>
      </c>
      <c r="M95" s="61">
        <f t="shared" si="40"/>
        <v>0</v>
      </c>
      <c r="N95" s="61">
        <f t="shared" si="40"/>
        <v>0</v>
      </c>
      <c r="O95" s="61">
        <f t="shared" si="40"/>
        <v>0</v>
      </c>
      <c r="Q95" s="179"/>
      <c r="U95" s="273"/>
      <c r="V95" s="5"/>
      <c r="W95" s="187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5"/>
      <c r="AI95" s="38"/>
      <c r="AJ95" s="180"/>
    </row>
    <row r="96" spans="2:36" ht="15" customHeight="1">
      <c r="B96" s="263"/>
      <c r="C96" s="85" t="s">
        <v>257</v>
      </c>
      <c r="D96" s="61">
        <v>0</v>
      </c>
      <c r="E96" s="58">
        <f>D96+X96</f>
        <v>6</v>
      </c>
      <c r="F96" s="61">
        <f>H96+J96+L96+N96</f>
        <v>0</v>
      </c>
      <c r="G96" s="58">
        <f>I96+K96+M96+O96</f>
        <v>1</v>
      </c>
      <c r="H96" s="61">
        <v>0</v>
      </c>
      <c r="I96" s="58">
        <f>H96+AB96</f>
        <v>0</v>
      </c>
      <c r="J96" s="61">
        <v>0</v>
      </c>
      <c r="K96" s="58">
        <f>J96+AD96</f>
        <v>1</v>
      </c>
      <c r="L96" s="61">
        <v>0</v>
      </c>
      <c r="M96" s="58">
        <f>L96+AF96</f>
        <v>0</v>
      </c>
      <c r="N96" s="61">
        <v>0</v>
      </c>
      <c r="O96" s="58">
        <f>N96+AH96</f>
        <v>0</v>
      </c>
      <c r="Q96" s="179"/>
      <c r="U96" s="273"/>
      <c r="V96" s="5" t="s">
        <v>257</v>
      </c>
      <c r="W96" s="187"/>
      <c r="X96" s="186">
        <v>6</v>
      </c>
      <c r="Y96" s="186"/>
      <c r="Z96" s="186">
        <v>1</v>
      </c>
      <c r="AA96" s="186"/>
      <c r="AB96" s="186">
        <v>0</v>
      </c>
      <c r="AC96" s="186"/>
      <c r="AD96" s="186">
        <v>1</v>
      </c>
      <c r="AE96" s="186"/>
      <c r="AF96" s="186">
        <v>0</v>
      </c>
      <c r="AG96" s="186"/>
      <c r="AH96" s="185">
        <v>0</v>
      </c>
      <c r="AI96" s="38"/>
      <c r="AJ96" s="180"/>
    </row>
    <row r="97" spans="2:36" ht="15" customHeight="1">
      <c r="B97" s="263"/>
      <c r="C97" s="85" t="s">
        <v>258</v>
      </c>
      <c r="D97" s="61">
        <v>1</v>
      </c>
      <c r="E97" s="58">
        <f>D97+X97</f>
        <v>6</v>
      </c>
      <c r="F97" s="61">
        <f>H97+J97+L97+N97</f>
        <v>0</v>
      </c>
      <c r="G97" s="58">
        <f>I97+K97+M97+O97</f>
        <v>3</v>
      </c>
      <c r="H97" s="61">
        <v>0</v>
      </c>
      <c r="I97" s="58">
        <f>H97+AB97</f>
        <v>0</v>
      </c>
      <c r="J97" s="61">
        <v>0</v>
      </c>
      <c r="K97" s="58">
        <f>J97+AD97</f>
        <v>3</v>
      </c>
      <c r="L97" s="61">
        <v>0</v>
      </c>
      <c r="M97" s="58">
        <f>L97+AF97</f>
        <v>0</v>
      </c>
      <c r="N97" s="61">
        <v>0</v>
      </c>
      <c r="O97" s="58">
        <f>N97+AH97</f>
        <v>0</v>
      </c>
      <c r="Q97" s="179"/>
      <c r="U97" s="273"/>
      <c r="V97" s="11" t="s">
        <v>258</v>
      </c>
      <c r="W97" s="184"/>
      <c r="X97" s="183">
        <v>5</v>
      </c>
      <c r="Y97" s="183"/>
      <c r="Z97" s="183">
        <v>3</v>
      </c>
      <c r="AA97" s="183"/>
      <c r="AB97" s="183">
        <v>0</v>
      </c>
      <c r="AC97" s="183"/>
      <c r="AD97" s="183">
        <v>3</v>
      </c>
      <c r="AE97" s="183"/>
      <c r="AF97" s="183">
        <v>0</v>
      </c>
      <c r="AG97" s="183"/>
      <c r="AH97" s="182">
        <v>0</v>
      </c>
      <c r="AI97" s="38"/>
      <c r="AJ97" s="180"/>
    </row>
    <row r="98" spans="2:36" ht="15" customHeight="1">
      <c r="B98" s="263"/>
      <c r="C98" s="174" t="s">
        <v>167</v>
      </c>
      <c r="D98" s="61">
        <f>SUM(D96:D97)</f>
        <v>1</v>
      </c>
      <c r="E98" s="61">
        <f aca="true" t="shared" si="41" ref="E98:O98">SUM(E96:E97)</f>
        <v>12</v>
      </c>
      <c r="F98" s="61">
        <f t="shared" si="41"/>
        <v>0</v>
      </c>
      <c r="G98" s="61">
        <f t="shared" si="41"/>
        <v>4</v>
      </c>
      <c r="H98" s="61">
        <f t="shared" si="41"/>
        <v>0</v>
      </c>
      <c r="I98" s="61">
        <f t="shared" si="41"/>
        <v>0</v>
      </c>
      <c r="J98" s="61">
        <f t="shared" si="41"/>
        <v>0</v>
      </c>
      <c r="K98" s="61">
        <f t="shared" si="41"/>
        <v>4</v>
      </c>
      <c r="L98" s="61">
        <f t="shared" si="41"/>
        <v>0</v>
      </c>
      <c r="M98" s="61">
        <f t="shared" si="41"/>
        <v>0</v>
      </c>
      <c r="N98" s="61">
        <f t="shared" si="41"/>
        <v>0</v>
      </c>
      <c r="O98" s="61">
        <f t="shared" si="41"/>
        <v>0</v>
      </c>
      <c r="Q98" s="179"/>
      <c r="U98" s="273"/>
      <c r="V98" s="5"/>
      <c r="W98" s="187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5"/>
      <c r="AI98" s="38"/>
      <c r="AJ98" s="180"/>
    </row>
    <row r="99" spans="2:36" ht="15" customHeight="1">
      <c r="B99" s="263"/>
      <c r="C99" s="85" t="s">
        <v>259</v>
      </c>
      <c r="D99" s="61">
        <v>3</v>
      </c>
      <c r="E99" s="58">
        <f>D99+X99</f>
        <v>4</v>
      </c>
      <c r="F99" s="61">
        <f>H99+J99+L99+N99</f>
        <v>0</v>
      </c>
      <c r="G99" s="58">
        <f>I99+K99+M99+O99</f>
        <v>1</v>
      </c>
      <c r="H99" s="61">
        <v>0</v>
      </c>
      <c r="I99" s="58">
        <f>H99+AB99</f>
        <v>0</v>
      </c>
      <c r="J99" s="61">
        <v>0</v>
      </c>
      <c r="K99" s="58">
        <f>J99+AD99</f>
        <v>1</v>
      </c>
      <c r="L99" s="61">
        <v>0</v>
      </c>
      <c r="M99" s="58">
        <f>L99+AF99</f>
        <v>0</v>
      </c>
      <c r="N99" s="61">
        <v>0</v>
      </c>
      <c r="O99" s="58">
        <f>N99+AH99</f>
        <v>0</v>
      </c>
      <c r="Q99" s="179"/>
      <c r="U99" s="273"/>
      <c r="V99" s="5" t="s">
        <v>259</v>
      </c>
      <c r="W99" s="187"/>
      <c r="X99" s="186">
        <v>1</v>
      </c>
      <c r="Y99" s="186"/>
      <c r="Z99" s="186">
        <v>1</v>
      </c>
      <c r="AA99" s="186"/>
      <c r="AB99" s="186">
        <v>0</v>
      </c>
      <c r="AC99" s="186"/>
      <c r="AD99" s="186">
        <v>1</v>
      </c>
      <c r="AE99" s="186"/>
      <c r="AF99" s="186">
        <v>0</v>
      </c>
      <c r="AG99" s="186"/>
      <c r="AH99" s="185">
        <v>0</v>
      </c>
      <c r="AI99" s="38"/>
      <c r="AJ99" s="180"/>
    </row>
    <row r="100" spans="2:36" ht="15" customHeight="1">
      <c r="B100" s="263"/>
      <c r="C100" s="85" t="s">
        <v>260</v>
      </c>
      <c r="D100" s="61">
        <v>1</v>
      </c>
      <c r="E100" s="58">
        <f>D100+X100</f>
        <v>9</v>
      </c>
      <c r="F100" s="61">
        <f>H100+J100+L100+N100</f>
        <v>0</v>
      </c>
      <c r="G100" s="58">
        <f>I100+K100+M100+O100</f>
        <v>2</v>
      </c>
      <c r="H100" s="61">
        <v>0</v>
      </c>
      <c r="I100" s="58">
        <f>H100+AB100</f>
        <v>1</v>
      </c>
      <c r="J100" s="61">
        <v>0</v>
      </c>
      <c r="K100" s="58">
        <f>J100+AD100</f>
        <v>1</v>
      </c>
      <c r="L100" s="61">
        <v>0</v>
      </c>
      <c r="M100" s="58">
        <f>L100+AF100</f>
        <v>0</v>
      </c>
      <c r="N100" s="61">
        <v>0</v>
      </c>
      <c r="O100" s="58">
        <f>N100+AH100</f>
        <v>0</v>
      </c>
      <c r="Q100" s="179"/>
      <c r="U100" s="273"/>
      <c r="V100" s="11" t="s">
        <v>260</v>
      </c>
      <c r="W100" s="184"/>
      <c r="X100" s="183">
        <v>8</v>
      </c>
      <c r="Y100" s="183"/>
      <c r="Z100" s="183">
        <v>2</v>
      </c>
      <c r="AA100" s="183"/>
      <c r="AB100" s="183">
        <v>1</v>
      </c>
      <c r="AC100" s="183"/>
      <c r="AD100" s="183">
        <v>1</v>
      </c>
      <c r="AE100" s="183"/>
      <c r="AF100" s="183">
        <v>0</v>
      </c>
      <c r="AG100" s="183"/>
      <c r="AH100" s="182">
        <v>0</v>
      </c>
      <c r="AI100" s="38"/>
      <c r="AJ100" s="180"/>
    </row>
    <row r="101" spans="2:36" ht="15" customHeight="1">
      <c r="B101" s="263"/>
      <c r="C101" s="174" t="s">
        <v>168</v>
      </c>
      <c r="D101" s="61">
        <f>SUM(D99:D100)</f>
        <v>4</v>
      </c>
      <c r="E101" s="61">
        <f aca="true" t="shared" si="42" ref="E101:O101">SUM(E99:E100)</f>
        <v>13</v>
      </c>
      <c r="F101" s="61">
        <f t="shared" si="42"/>
        <v>0</v>
      </c>
      <c r="G101" s="61">
        <f t="shared" si="42"/>
        <v>3</v>
      </c>
      <c r="H101" s="61">
        <f t="shared" si="42"/>
        <v>0</v>
      </c>
      <c r="I101" s="61">
        <f t="shared" si="42"/>
        <v>1</v>
      </c>
      <c r="J101" s="61">
        <f t="shared" si="42"/>
        <v>0</v>
      </c>
      <c r="K101" s="61">
        <f t="shared" si="42"/>
        <v>2</v>
      </c>
      <c r="L101" s="61">
        <f t="shared" si="42"/>
        <v>0</v>
      </c>
      <c r="M101" s="61">
        <f t="shared" si="42"/>
        <v>0</v>
      </c>
      <c r="N101" s="61">
        <f t="shared" si="42"/>
        <v>0</v>
      </c>
      <c r="O101" s="61">
        <f t="shared" si="42"/>
        <v>0</v>
      </c>
      <c r="Q101" s="179"/>
      <c r="U101" s="273"/>
      <c r="V101" s="5"/>
      <c r="W101" s="187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5"/>
      <c r="AI101" s="38"/>
      <c r="AJ101" s="180"/>
    </row>
    <row r="102" spans="2:36" ht="15" customHeight="1">
      <c r="B102" s="263"/>
      <c r="C102" s="85" t="s">
        <v>261</v>
      </c>
      <c r="D102" s="61">
        <v>6</v>
      </c>
      <c r="E102" s="58">
        <f>D102+X102</f>
        <v>17</v>
      </c>
      <c r="F102" s="61">
        <f aca="true" t="shared" si="43" ref="F102:G104">H102+J102+L102+N102</f>
        <v>2</v>
      </c>
      <c r="G102" s="58">
        <f t="shared" si="43"/>
        <v>8</v>
      </c>
      <c r="H102" s="61">
        <v>1</v>
      </c>
      <c r="I102" s="58">
        <f>H102+AB102</f>
        <v>3</v>
      </c>
      <c r="J102" s="61">
        <v>0</v>
      </c>
      <c r="K102" s="58">
        <f>J102+AD102</f>
        <v>4</v>
      </c>
      <c r="L102" s="61">
        <v>0</v>
      </c>
      <c r="M102" s="58">
        <f>L102+AF102</f>
        <v>0</v>
      </c>
      <c r="N102" s="61">
        <v>1</v>
      </c>
      <c r="O102" s="58">
        <f>N102+AH102</f>
        <v>1</v>
      </c>
      <c r="Q102" s="179"/>
      <c r="U102" s="273"/>
      <c r="V102" s="5" t="s">
        <v>261</v>
      </c>
      <c r="W102" s="187"/>
      <c r="X102" s="186">
        <v>11</v>
      </c>
      <c r="Y102" s="186"/>
      <c r="Z102" s="186">
        <v>6</v>
      </c>
      <c r="AA102" s="186"/>
      <c r="AB102" s="186">
        <v>2</v>
      </c>
      <c r="AC102" s="186"/>
      <c r="AD102" s="186">
        <v>4</v>
      </c>
      <c r="AE102" s="186"/>
      <c r="AF102" s="186">
        <v>0</v>
      </c>
      <c r="AG102" s="186"/>
      <c r="AH102" s="185">
        <v>0</v>
      </c>
      <c r="AI102" s="38"/>
      <c r="AJ102" s="180"/>
    </row>
    <row r="103" spans="2:36" ht="15" customHeight="1">
      <c r="B103" s="263"/>
      <c r="C103" s="85" t="s">
        <v>262</v>
      </c>
      <c r="D103" s="61">
        <v>0</v>
      </c>
      <c r="E103" s="58">
        <f>D103+X103</f>
        <v>0</v>
      </c>
      <c r="F103" s="61">
        <f t="shared" si="43"/>
        <v>0</v>
      </c>
      <c r="G103" s="58">
        <f t="shared" si="43"/>
        <v>0</v>
      </c>
      <c r="H103" s="61">
        <v>0</v>
      </c>
      <c r="I103" s="58">
        <f>H103+AB103</f>
        <v>0</v>
      </c>
      <c r="J103" s="61">
        <v>0</v>
      </c>
      <c r="K103" s="58">
        <f>J103+AD103</f>
        <v>0</v>
      </c>
      <c r="L103" s="61">
        <v>0</v>
      </c>
      <c r="M103" s="58">
        <f>L103+AF103</f>
        <v>0</v>
      </c>
      <c r="N103" s="61">
        <v>0</v>
      </c>
      <c r="O103" s="58">
        <f>N103+AH103</f>
        <v>0</v>
      </c>
      <c r="Q103" s="179"/>
      <c r="U103" s="273"/>
      <c r="V103" s="5" t="s">
        <v>262</v>
      </c>
      <c r="W103" s="187"/>
      <c r="X103" s="186">
        <v>0</v>
      </c>
      <c r="Y103" s="186"/>
      <c r="Z103" s="186">
        <v>0</v>
      </c>
      <c r="AA103" s="186"/>
      <c r="AB103" s="186">
        <v>0</v>
      </c>
      <c r="AC103" s="186"/>
      <c r="AD103" s="186">
        <v>0</v>
      </c>
      <c r="AE103" s="186"/>
      <c r="AF103" s="186">
        <v>0</v>
      </c>
      <c r="AG103" s="186"/>
      <c r="AH103" s="185">
        <v>0</v>
      </c>
      <c r="AI103" s="38"/>
      <c r="AJ103" s="180"/>
    </row>
    <row r="104" spans="2:36" ht="15" customHeight="1">
      <c r="B104" s="263"/>
      <c r="C104" s="85" t="s">
        <v>263</v>
      </c>
      <c r="D104" s="61">
        <v>0</v>
      </c>
      <c r="E104" s="58">
        <f>D104+X104</f>
        <v>1</v>
      </c>
      <c r="F104" s="61">
        <f t="shared" si="43"/>
        <v>0</v>
      </c>
      <c r="G104" s="58">
        <f t="shared" si="43"/>
        <v>0</v>
      </c>
      <c r="H104" s="61">
        <v>0</v>
      </c>
      <c r="I104" s="58">
        <f>H104+AB104</f>
        <v>0</v>
      </c>
      <c r="J104" s="61">
        <v>0</v>
      </c>
      <c r="K104" s="58">
        <f>J104+AD104</f>
        <v>0</v>
      </c>
      <c r="L104" s="61">
        <v>0</v>
      </c>
      <c r="M104" s="58">
        <f>L104+AF104</f>
        <v>0</v>
      </c>
      <c r="N104" s="61">
        <v>0</v>
      </c>
      <c r="O104" s="58">
        <f>N104+AH104</f>
        <v>0</v>
      </c>
      <c r="Q104" s="179"/>
      <c r="U104" s="273"/>
      <c r="V104" s="11" t="s">
        <v>263</v>
      </c>
      <c r="W104" s="184"/>
      <c r="X104" s="183">
        <v>1</v>
      </c>
      <c r="Y104" s="183"/>
      <c r="Z104" s="183">
        <v>0</v>
      </c>
      <c r="AA104" s="183"/>
      <c r="AB104" s="183">
        <v>0</v>
      </c>
      <c r="AC104" s="183"/>
      <c r="AD104" s="183">
        <v>0</v>
      </c>
      <c r="AE104" s="183"/>
      <c r="AF104" s="183">
        <v>0</v>
      </c>
      <c r="AG104" s="183"/>
      <c r="AH104" s="182">
        <v>0</v>
      </c>
      <c r="AI104" s="38"/>
      <c r="AJ104" s="180"/>
    </row>
    <row r="105" spans="2:36" ht="15" customHeight="1">
      <c r="B105" s="263"/>
      <c r="C105" s="174" t="s">
        <v>169</v>
      </c>
      <c r="D105" s="61">
        <f>SUM(D102:D104)</f>
        <v>6</v>
      </c>
      <c r="E105" s="61">
        <f aca="true" t="shared" si="44" ref="E105:O105">SUM(E102:E104)</f>
        <v>18</v>
      </c>
      <c r="F105" s="61">
        <f t="shared" si="44"/>
        <v>2</v>
      </c>
      <c r="G105" s="61">
        <f t="shared" si="44"/>
        <v>8</v>
      </c>
      <c r="H105" s="61">
        <f t="shared" si="44"/>
        <v>1</v>
      </c>
      <c r="I105" s="61">
        <f t="shared" si="44"/>
        <v>3</v>
      </c>
      <c r="J105" s="61">
        <f t="shared" si="44"/>
        <v>0</v>
      </c>
      <c r="K105" s="61">
        <f t="shared" si="44"/>
        <v>4</v>
      </c>
      <c r="L105" s="61">
        <f t="shared" si="44"/>
        <v>0</v>
      </c>
      <c r="M105" s="61">
        <f t="shared" si="44"/>
        <v>0</v>
      </c>
      <c r="N105" s="61">
        <f t="shared" si="44"/>
        <v>1</v>
      </c>
      <c r="O105" s="61">
        <f t="shared" si="44"/>
        <v>1</v>
      </c>
      <c r="Q105" s="179"/>
      <c r="U105" s="273"/>
      <c r="V105" s="5"/>
      <c r="W105" s="187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5"/>
      <c r="AI105" s="38"/>
      <c r="AJ105" s="180"/>
    </row>
    <row r="106" spans="2:36" ht="15" customHeight="1">
      <c r="B106" s="263"/>
      <c r="C106" s="85" t="s">
        <v>264</v>
      </c>
      <c r="D106" s="61">
        <v>4</v>
      </c>
      <c r="E106" s="58">
        <f>D106+X106</f>
        <v>17</v>
      </c>
      <c r="F106" s="61">
        <f>H106+J106+L106+N106</f>
        <v>1</v>
      </c>
      <c r="G106" s="58">
        <f>I106+K106+M106+O106</f>
        <v>5</v>
      </c>
      <c r="H106" s="61">
        <v>0</v>
      </c>
      <c r="I106" s="58">
        <f>H106+AB106</f>
        <v>2</v>
      </c>
      <c r="J106" s="61">
        <v>1</v>
      </c>
      <c r="K106" s="58">
        <f>J106+AD106</f>
        <v>3</v>
      </c>
      <c r="L106" s="61">
        <v>0</v>
      </c>
      <c r="M106" s="58">
        <f>L106+AF106</f>
        <v>0</v>
      </c>
      <c r="N106" s="61">
        <v>0</v>
      </c>
      <c r="O106" s="58">
        <f>N106+AH106</f>
        <v>0</v>
      </c>
      <c r="Q106" s="179"/>
      <c r="U106" s="273"/>
      <c r="V106" s="77" t="s">
        <v>264</v>
      </c>
      <c r="W106" s="203"/>
      <c r="X106" s="202">
        <v>13</v>
      </c>
      <c r="Y106" s="202"/>
      <c r="Z106" s="202">
        <v>4</v>
      </c>
      <c r="AA106" s="202"/>
      <c r="AB106" s="202">
        <v>2</v>
      </c>
      <c r="AC106" s="202"/>
      <c r="AD106" s="202">
        <v>2</v>
      </c>
      <c r="AE106" s="202"/>
      <c r="AF106" s="202">
        <v>0</v>
      </c>
      <c r="AG106" s="202"/>
      <c r="AH106" s="201">
        <v>0</v>
      </c>
      <c r="AI106" s="38"/>
      <c r="AJ106" s="180"/>
    </row>
    <row r="107" spans="2:36" ht="15" customHeight="1" thickBot="1">
      <c r="B107" s="263"/>
      <c r="C107" s="85" t="s">
        <v>265</v>
      </c>
      <c r="D107" s="61">
        <v>2</v>
      </c>
      <c r="E107" s="58">
        <f>D107+X107</f>
        <v>5</v>
      </c>
      <c r="F107" s="61">
        <f>H107+J107+L107+N107</f>
        <v>2</v>
      </c>
      <c r="G107" s="58">
        <f>I107+K107+M107+O107</f>
        <v>3</v>
      </c>
      <c r="H107" s="61">
        <v>2</v>
      </c>
      <c r="I107" s="58">
        <f>H107+AB107</f>
        <v>2</v>
      </c>
      <c r="J107" s="61">
        <v>0</v>
      </c>
      <c r="K107" s="58">
        <f>J107+AD107</f>
        <v>1</v>
      </c>
      <c r="L107" s="61">
        <v>0</v>
      </c>
      <c r="M107" s="58">
        <f>L107+AF107</f>
        <v>0</v>
      </c>
      <c r="N107" s="61">
        <v>0</v>
      </c>
      <c r="O107" s="58">
        <f>N107+AH107</f>
        <v>0</v>
      </c>
      <c r="Q107" s="179"/>
      <c r="U107" s="274"/>
      <c r="V107" s="9" t="s">
        <v>265</v>
      </c>
      <c r="W107" s="181"/>
      <c r="X107" s="177">
        <v>3</v>
      </c>
      <c r="Y107" s="177"/>
      <c r="Z107" s="177">
        <v>1</v>
      </c>
      <c r="AA107" s="177"/>
      <c r="AB107" s="177">
        <v>0</v>
      </c>
      <c r="AC107" s="177"/>
      <c r="AD107" s="177">
        <v>1</v>
      </c>
      <c r="AE107" s="177"/>
      <c r="AF107" s="177">
        <v>0</v>
      </c>
      <c r="AG107" s="177"/>
      <c r="AH107" s="176">
        <v>0</v>
      </c>
      <c r="AI107" s="38"/>
      <c r="AJ107" s="180"/>
    </row>
    <row r="108" spans="2:36" ht="15" customHeight="1" thickBot="1">
      <c r="B108" s="84"/>
      <c r="C108" s="174" t="s">
        <v>170</v>
      </c>
      <c r="D108" s="61">
        <f>SUM(D106:D107)</f>
        <v>6</v>
      </c>
      <c r="E108" s="61">
        <f aca="true" t="shared" si="45" ref="E108:O108">SUM(E106:E107)</f>
        <v>22</v>
      </c>
      <c r="F108" s="61">
        <f t="shared" si="45"/>
        <v>3</v>
      </c>
      <c r="G108" s="61">
        <f t="shared" si="45"/>
        <v>8</v>
      </c>
      <c r="H108" s="61">
        <f t="shared" si="45"/>
        <v>2</v>
      </c>
      <c r="I108" s="61">
        <f t="shared" si="45"/>
        <v>4</v>
      </c>
      <c r="J108" s="61">
        <f t="shared" si="45"/>
        <v>1</v>
      </c>
      <c r="K108" s="61">
        <f t="shared" si="45"/>
        <v>4</v>
      </c>
      <c r="L108" s="61">
        <f t="shared" si="45"/>
        <v>0</v>
      </c>
      <c r="M108" s="61">
        <f t="shared" si="45"/>
        <v>0</v>
      </c>
      <c r="N108" s="61">
        <f t="shared" si="45"/>
        <v>0</v>
      </c>
      <c r="O108" s="61">
        <f t="shared" si="45"/>
        <v>0</v>
      </c>
      <c r="Q108" s="179"/>
      <c r="U108" s="156"/>
      <c r="V108" s="5"/>
      <c r="W108" s="187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5"/>
      <c r="AI108" s="38"/>
      <c r="AJ108" s="180"/>
    </row>
    <row r="109" spans="2:36" s="38" customFormat="1" ht="15" customHeight="1">
      <c r="B109" s="263" t="s">
        <v>335</v>
      </c>
      <c r="C109" s="85" t="s">
        <v>266</v>
      </c>
      <c r="D109" s="61">
        <v>5</v>
      </c>
      <c r="E109" s="58">
        <f aca="true" t="shared" si="46" ref="E109:E115">D109+X109</f>
        <v>32</v>
      </c>
      <c r="F109" s="61">
        <f aca="true" t="shared" si="47" ref="F109:G115">H109+J109+L109+N109</f>
        <v>0</v>
      </c>
      <c r="G109" s="58">
        <f t="shared" si="47"/>
        <v>6</v>
      </c>
      <c r="H109" s="61">
        <v>0</v>
      </c>
      <c r="I109" s="58">
        <f aca="true" t="shared" si="48" ref="I109:I115">H109+AB109</f>
        <v>1</v>
      </c>
      <c r="J109" s="61">
        <v>0</v>
      </c>
      <c r="K109" s="58">
        <f aca="true" t="shared" si="49" ref="K109:K115">J109+AD109</f>
        <v>5</v>
      </c>
      <c r="L109" s="61">
        <v>0</v>
      </c>
      <c r="M109" s="58">
        <f aca="true" t="shared" si="50" ref="M109:M115">L109+AF109</f>
        <v>0</v>
      </c>
      <c r="N109" s="61">
        <v>0</v>
      </c>
      <c r="O109" s="58">
        <f aca="true" t="shared" si="51" ref="O109:O115">N109+AH109</f>
        <v>0</v>
      </c>
      <c r="Q109" s="180"/>
      <c r="U109" s="272" t="s">
        <v>303</v>
      </c>
      <c r="V109" s="5" t="s">
        <v>266</v>
      </c>
      <c r="W109" s="187"/>
      <c r="X109" s="186">
        <v>27</v>
      </c>
      <c r="Y109" s="186"/>
      <c r="Z109" s="186">
        <v>6</v>
      </c>
      <c r="AA109" s="186"/>
      <c r="AB109" s="186">
        <v>1</v>
      </c>
      <c r="AC109" s="186"/>
      <c r="AD109" s="186">
        <v>5</v>
      </c>
      <c r="AE109" s="186"/>
      <c r="AF109" s="186">
        <v>0</v>
      </c>
      <c r="AG109" s="186"/>
      <c r="AH109" s="185">
        <v>0</v>
      </c>
      <c r="AJ109" s="180"/>
    </row>
    <row r="110" spans="2:36" ht="15" customHeight="1">
      <c r="B110" s="264"/>
      <c r="C110" s="85" t="s">
        <v>267</v>
      </c>
      <c r="D110" s="61">
        <v>13</v>
      </c>
      <c r="E110" s="58">
        <f t="shared" si="46"/>
        <v>51</v>
      </c>
      <c r="F110" s="61">
        <f t="shared" si="47"/>
        <v>7</v>
      </c>
      <c r="G110" s="58">
        <f t="shared" si="47"/>
        <v>19</v>
      </c>
      <c r="H110" s="61">
        <v>0</v>
      </c>
      <c r="I110" s="58">
        <f t="shared" si="48"/>
        <v>4</v>
      </c>
      <c r="J110" s="61">
        <v>6</v>
      </c>
      <c r="K110" s="58">
        <f t="shared" si="49"/>
        <v>14</v>
      </c>
      <c r="L110" s="61">
        <v>0</v>
      </c>
      <c r="M110" s="58">
        <f t="shared" si="50"/>
        <v>0</v>
      </c>
      <c r="N110" s="61">
        <v>1</v>
      </c>
      <c r="O110" s="58">
        <f t="shared" si="51"/>
        <v>1</v>
      </c>
      <c r="Q110" s="179" t="s">
        <v>301</v>
      </c>
      <c r="U110" s="275"/>
      <c r="V110" s="5" t="s">
        <v>267</v>
      </c>
      <c r="W110" s="187"/>
      <c r="X110" s="186">
        <v>38</v>
      </c>
      <c r="Y110" s="186"/>
      <c r="Z110" s="186">
        <v>12</v>
      </c>
      <c r="AA110" s="186"/>
      <c r="AB110" s="186">
        <v>4</v>
      </c>
      <c r="AC110" s="186"/>
      <c r="AD110" s="186">
        <v>8</v>
      </c>
      <c r="AE110" s="186"/>
      <c r="AF110" s="186">
        <v>0</v>
      </c>
      <c r="AG110" s="186"/>
      <c r="AH110" s="185">
        <v>0</v>
      </c>
      <c r="AI110" s="38"/>
      <c r="AJ110" s="180"/>
    </row>
    <row r="111" spans="2:36" ht="15" customHeight="1">
      <c r="B111" s="264"/>
      <c r="C111" s="85" t="s">
        <v>268</v>
      </c>
      <c r="D111" s="61">
        <v>0</v>
      </c>
      <c r="E111" s="58">
        <f t="shared" si="46"/>
        <v>2</v>
      </c>
      <c r="F111" s="61">
        <f t="shared" si="47"/>
        <v>0</v>
      </c>
      <c r="G111" s="58">
        <f t="shared" si="47"/>
        <v>0</v>
      </c>
      <c r="H111" s="61">
        <v>0</v>
      </c>
      <c r="I111" s="58">
        <f t="shared" si="48"/>
        <v>0</v>
      </c>
      <c r="J111" s="61">
        <v>0</v>
      </c>
      <c r="K111" s="58">
        <f t="shared" si="49"/>
        <v>0</v>
      </c>
      <c r="L111" s="61">
        <v>0</v>
      </c>
      <c r="M111" s="58">
        <f t="shared" si="50"/>
        <v>0</v>
      </c>
      <c r="N111" s="61">
        <v>0</v>
      </c>
      <c r="O111" s="58">
        <f t="shared" si="51"/>
        <v>0</v>
      </c>
      <c r="Q111" s="179"/>
      <c r="U111" s="275"/>
      <c r="V111" s="5" t="s">
        <v>268</v>
      </c>
      <c r="W111" s="187"/>
      <c r="X111" s="186">
        <v>2</v>
      </c>
      <c r="Y111" s="186"/>
      <c r="Z111" s="186">
        <v>0</v>
      </c>
      <c r="AA111" s="186"/>
      <c r="AB111" s="186">
        <v>0</v>
      </c>
      <c r="AC111" s="186"/>
      <c r="AD111" s="186">
        <v>0</v>
      </c>
      <c r="AE111" s="186"/>
      <c r="AF111" s="186">
        <v>0</v>
      </c>
      <c r="AG111" s="186"/>
      <c r="AH111" s="185">
        <v>0</v>
      </c>
      <c r="AI111" s="38"/>
      <c r="AJ111" s="180"/>
    </row>
    <row r="112" spans="2:36" ht="15" customHeight="1">
      <c r="B112" s="264"/>
      <c r="C112" s="85" t="s">
        <v>269</v>
      </c>
      <c r="D112" s="61">
        <v>0</v>
      </c>
      <c r="E112" s="58">
        <f t="shared" si="46"/>
        <v>9</v>
      </c>
      <c r="F112" s="61">
        <f t="shared" si="47"/>
        <v>0</v>
      </c>
      <c r="G112" s="58">
        <f t="shared" si="47"/>
        <v>2</v>
      </c>
      <c r="H112" s="61">
        <v>0</v>
      </c>
      <c r="I112" s="58">
        <f t="shared" si="48"/>
        <v>0</v>
      </c>
      <c r="J112" s="61">
        <v>0</v>
      </c>
      <c r="K112" s="58">
        <f t="shared" si="49"/>
        <v>2</v>
      </c>
      <c r="L112" s="61">
        <v>0</v>
      </c>
      <c r="M112" s="58">
        <f t="shared" si="50"/>
        <v>0</v>
      </c>
      <c r="N112" s="61">
        <v>0</v>
      </c>
      <c r="O112" s="58">
        <f t="shared" si="51"/>
        <v>0</v>
      </c>
      <c r="Q112" s="179"/>
      <c r="U112" s="275"/>
      <c r="V112" s="5" t="s">
        <v>269</v>
      </c>
      <c r="W112" s="187"/>
      <c r="X112" s="186">
        <v>9</v>
      </c>
      <c r="Y112" s="186"/>
      <c r="Z112" s="186">
        <v>2</v>
      </c>
      <c r="AA112" s="186"/>
      <c r="AB112" s="186">
        <v>0</v>
      </c>
      <c r="AC112" s="186"/>
      <c r="AD112" s="186">
        <v>2</v>
      </c>
      <c r="AE112" s="186"/>
      <c r="AF112" s="186">
        <v>0</v>
      </c>
      <c r="AG112" s="186"/>
      <c r="AH112" s="185">
        <v>0</v>
      </c>
      <c r="AI112" s="38"/>
      <c r="AJ112" s="180"/>
    </row>
    <row r="113" spans="2:36" ht="15" customHeight="1">
      <c r="B113" s="264"/>
      <c r="C113" s="85" t="s">
        <v>270</v>
      </c>
      <c r="D113" s="61">
        <v>3</v>
      </c>
      <c r="E113" s="58">
        <f t="shared" si="46"/>
        <v>20</v>
      </c>
      <c r="F113" s="61">
        <f t="shared" si="47"/>
        <v>1</v>
      </c>
      <c r="G113" s="58">
        <f t="shared" si="47"/>
        <v>2</v>
      </c>
      <c r="H113" s="61">
        <v>1</v>
      </c>
      <c r="I113" s="58">
        <f t="shared" si="48"/>
        <v>1</v>
      </c>
      <c r="J113" s="61">
        <v>0</v>
      </c>
      <c r="K113" s="58">
        <f t="shared" si="49"/>
        <v>1</v>
      </c>
      <c r="L113" s="61">
        <v>0</v>
      </c>
      <c r="M113" s="58">
        <f t="shared" si="50"/>
        <v>0</v>
      </c>
      <c r="N113" s="61">
        <v>0</v>
      </c>
      <c r="O113" s="58">
        <f t="shared" si="51"/>
        <v>0</v>
      </c>
      <c r="Q113" s="179"/>
      <c r="U113" s="275"/>
      <c r="V113" s="5" t="s">
        <v>270</v>
      </c>
      <c r="W113" s="187"/>
      <c r="X113" s="186">
        <v>17</v>
      </c>
      <c r="Y113" s="186"/>
      <c r="Z113" s="186">
        <v>1</v>
      </c>
      <c r="AA113" s="186"/>
      <c r="AB113" s="186">
        <v>0</v>
      </c>
      <c r="AC113" s="186"/>
      <c r="AD113" s="186">
        <v>1</v>
      </c>
      <c r="AE113" s="186"/>
      <c r="AF113" s="186">
        <v>0</v>
      </c>
      <c r="AG113" s="186"/>
      <c r="AH113" s="185">
        <v>0</v>
      </c>
      <c r="AI113" s="38"/>
      <c r="AJ113" s="180"/>
    </row>
    <row r="114" spans="2:36" ht="15" customHeight="1">
      <c r="B114" s="264"/>
      <c r="C114" s="85" t="s">
        <v>271</v>
      </c>
      <c r="D114" s="61">
        <v>8</v>
      </c>
      <c r="E114" s="58">
        <f t="shared" si="46"/>
        <v>9</v>
      </c>
      <c r="F114" s="61">
        <f t="shared" si="47"/>
        <v>1</v>
      </c>
      <c r="G114" s="58">
        <f t="shared" si="47"/>
        <v>1</v>
      </c>
      <c r="H114" s="61">
        <v>0</v>
      </c>
      <c r="I114" s="58">
        <f t="shared" si="48"/>
        <v>0</v>
      </c>
      <c r="J114" s="61">
        <v>1</v>
      </c>
      <c r="K114" s="58">
        <f t="shared" si="49"/>
        <v>1</v>
      </c>
      <c r="L114" s="61">
        <v>0</v>
      </c>
      <c r="M114" s="58">
        <f t="shared" si="50"/>
        <v>0</v>
      </c>
      <c r="N114" s="61">
        <v>0</v>
      </c>
      <c r="O114" s="58">
        <f t="shared" si="51"/>
        <v>0</v>
      </c>
      <c r="Q114" s="179"/>
      <c r="U114" s="275"/>
      <c r="V114" s="5" t="s">
        <v>271</v>
      </c>
      <c r="W114" s="187"/>
      <c r="X114" s="186">
        <v>1</v>
      </c>
      <c r="Y114" s="186"/>
      <c r="Z114" s="186">
        <v>0</v>
      </c>
      <c r="AA114" s="186"/>
      <c r="AB114" s="186">
        <v>0</v>
      </c>
      <c r="AC114" s="186"/>
      <c r="AD114" s="186">
        <v>0</v>
      </c>
      <c r="AE114" s="186"/>
      <c r="AF114" s="186">
        <v>0</v>
      </c>
      <c r="AG114" s="186"/>
      <c r="AH114" s="185">
        <v>0</v>
      </c>
      <c r="AI114" s="38"/>
      <c r="AJ114" s="180"/>
    </row>
    <row r="115" spans="2:36" ht="15" customHeight="1">
      <c r="B115" s="264"/>
      <c r="C115" s="85" t="s">
        <v>272</v>
      </c>
      <c r="D115" s="61">
        <v>1</v>
      </c>
      <c r="E115" s="58">
        <f t="shared" si="46"/>
        <v>9</v>
      </c>
      <c r="F115" s="61">
        <f t="shared" si="47"/>
        <v>0</v>
      </c>
      <c r="G115" s="58">
        <f t="shared" si="47"/>
        <v>3</v>
      </c>
      <c r="H115" s="61">
        <v>0</v>
      </c>
      <c r="I115" s="58">
        <f t="shared" si="48"/>
        <v>0</v>
      </c>
      <c r="J115" s="61">
        <v>0</v>
      </c>
      <c r="K115" s="58">
        <f t="shared" si="49"/>
        <v>3</v>
      </c>
      <c r="L115" s="61">
        <v>0</v>
      </c>
      <c r="M115" s="58">
        <f t="shared" si="50"/>
        <v>0</v>
      </c>
      <c r="N115" s="61">
        <v>0</v>
      </c>
      <c r="O115" s="58">
        <f t="shared" si="51"/>
        <v>0</v>
      </c>
      <c r="Q115" s="179"/>
      <c r="U115" s="275"/>
      <c r="V115" s="11" t="s">
        <v>272</v>
      </c>
      <c r="W115" s="184"/>
      <c r="X115" s="183">
        <v>8</v>
      </c>
      <c r="Y115" s="183"/>
      <c r="Z115" s="183">
        <v>3</v>
      </c>
      <c r="AA115" s="183"/>
      <c r="AB115" s="183">
        <v>0</v>
      </c>
      <c r="AC115" s="183"/>
      <c r="AD115" s="183">
        <v>3</v>
      </c>
      <c r="AE115" s="183"/>
      <c r="AF115" s="183">
        <v>0</v>
      </c>
      <c r="AG115" s="183"/>
      <c r="AH115" s="182">
        <v>0</v>
      </c>
      <c r="AI115" s="38"/>
      <c r="AJ115" s="180"/>
    </row>
    <row r="116" spans="2:36" ht="15" customHeight="1">
      <c r="B116" s="264"/>
      <c r="C116" s="174" t="s">
        <v>171</v>
      </c>
      <c r="D116" s="61">
        <f>SUM(D109:D115)</f>
        <v>30</v>
      </c>
      <c r="E116" s="61">
        <f aca="true" t="shared" si="52" ref="E116:O116">SUM(E109:E115)</f>
        <v>132</v>
      </c>
      <c r="F116" s="61">
        <f t="shared" si="52"/>
        <v>9</v>
      </c>
      <c r="G116" s="61">
        <f t="shared" si="52"/>
        <v>33</v>
      </c>
      <c r="H116" s="61">
        <f t="shared" si="52"/>
        <v>1</v>
      </c>
      <c r="I116" s="61">
        <f t="shared" si="52"/>
        <v>6</v>
      </c>
      <c r="J116" s="61">
        <f t="shared" si="52"/>
        <v>7</v>
      </c>
      <c r="K116" s="61">
        <f t="shared" si="52"/>
        <v>26</v>
      </c>
      <c r="L116" s="61">
        <f t="shared" si="52"/>
        <v>0</v>
      </c>
      <c r="M116" s="61">
        <f t="shared" si="52"/>
        <v>0</v>
      </c>
      <c r="N116" s="61">
        <f t="shared" si="52"/>
        <v>1</v>
      </c>
      <c r="O116" s="61">
        <f t="shared" si="52"/>
        <v>1</v>
      </c>
      <c r="Q116" s="179"/>
      <c r="U116" s="275"/>
      <c r="V116" s="5"/>
      <c r="W116" s="187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5"/>
      <c r="AI116" s="38"/>
      <c r="AJ116" s="180"/>
    </row>
    <row r="117" spans="2:36" ht="15" customHeight="1">
      <c r="B117" s="264"/>
      <c r="C117" s="85" t="s">
        <v>273</v>
      </c>
      <c r="D117" s="61">
        <v>2</v>
      </c>
      <c r="E117" s="58">
        <f>D117+X117</f>
        <v>10</v>
      </c>
      <c r="F117" s="61">
        <f>H117+J117+L117+N117</f>
        <v>0</v>
      </c>
      <c r="G117" s="58">
        <f>I117+K117+M117+O117</f>
        <v>0</v>
      </c>
      <c r="H117" s="61">
        <v>0</v>
      </c>
      <c r="I117" s="58">
        <f>H117+AB117</f>
        <v>0</v>
      </c>
      <c r="J117" s="61">
        <v>0</v>
      </c>
      <c r="K117" s="58">
        <f>J117+AD117</f>
        <v>0</v>
      </c>
      <c r="L117" s="61">
        <v>0</v>
      </c>
      <c r="M117" s="58">
        <f>L117+AF117</f>
        <v>0</v>
      </c>
      <c r="N117" s="61">
        <v>0</v>
      </c>
      <c r="O117" s="58">
        <f>N117+AH117</f>
        <v>0</v>
      </c>
      <c r="Q117" s="179"/>
      <c r="U117" s="275"/>
      <c r="V117" s="5" t="s">
        <v>273</v>
      </c>
      <c r="W117" s="187"/>
      <c r="X117" s="186">
        <f>7+1</f>
        <v>8</v>
      </c>
      <c r="Y117" s="186"/>
      <c r="Z117" s="186">
        <v>0</v>
      </c>
      <c r="AA117" s="186"/>
      <c r="AB117" s="186">
        <v>0</v>
      </c>
      <c r="AC117" s="186"/>
      <c r="AD117" s="186">
        <v>0</v>
      </c>
      <c r="AE117" s="186"/>
      <c r="AF117" s="186">
        <v>0</v>
      </c>
      <c r="AG117" s="186"/>
      <c r="AH117" s="185">
        <v>0</v>
      </c>
      <c r="AI117" s="38"/>
      <c r="AJ117" s="131" t="s">
        <v>302</v>
      </c>
    </row>
    <row r="118" spans="2:36" ht="15" customHeight="1" thickBot="1">
      <c r="B118" s="264"/>
      <c r="C118" s="85" t="s">
        <v>274</v>
      </c>
      <c r="D118" s="61">
        <v>1</v>
      </c>
      <c r="E118" s="58">
        <f>D118+X118</f>
        <v>2</v>
      </c>
      <c r="F118" s="61">
        <f>H118+J118+L118+N118</f>
        <v>0</v>
      </c>
      <c r="G118" s="58">
        <f>I118+K118+M118+O118</f>
        <v>0</v>
      </c>
      <c r="H118" s="61">
        <v>0</v>
      </c>
      <c r="I118" s="58">
        <f>H118+AB118</f>
        <v>0</v>
      </c>
      <c r="J118" s="61">
        <v>0</v>
      </c>
      <c r="K118" s="58">
        <f>J118+AD118</f>
        <v>0</v>
      </c>
      <c r="L118" s="61">
        <v>0</v>
      </c>
      <c r="M118" s="58">
        <f>L118+AF118</f>
        <v>0</v>
      </c>
      <c r="N118" s="61">
        <v>0</v>
      </c>
      <c r="O118" s="58">
        <f>N118+AH118</f>
        <v>0</v>
      </c>
      <c r="Q118" s="179"/>
      <c r="U118" s="275"/>
      <c r="V118" s="9" t="s">
        <v>274</v>
      </c>
      <c r="W118" s="181"/>
      <c r="X118" s="177">
        <v>1</v>
      </c>
      <c r="Y118" s="177"/>
      <c r="Z118" s="177">
        <v>0</v>
      </c>
      <c r="AA118" s="177"/>
      <c r="AB118" s="177">
        <v>0</v>
      </c>
      <c r="AC118" s="177"/>
      <c r="AD118" s="177">
        <v>0</v>
      </c>
      <c r="AE118" s="177"/>
      <c r="AF118" s="177">
        <v>0</v>
      </c>
      <c r="AG118" s="177"/>
      <c r="AH118" s="176">
        <v>0</v>
      </c>
      <c r="AI118" s="38"/>
      <c r="AJ118" s="180"/>
    </row>
    <row r="119" spans="2:36" ht="15" customHeight="1">
      <c r="B119" s="264"/>
      <c r="C119" s="174" t="s">
        <v>172</v>
      </c>
      <c r="D119" s="61">
        <f>SUM(D117:D118)</f>
        <v>3</v>
      </c>
      <c r="E119" s="61">
        <f aca="true" t="shared" si="53" ref="E119:O119">SUM(E117:E118)</f>
        <v>12</v>
      </c>
      <c r="F119" s="61">
        <f t="shared" si="53"/>
        <v>0</v>
      </c>
      <c r="G119" s="61">
        <f t="shared" si="53"/>
        <v>0</v>
      </c>
      <c r="H119" s="61">
        <f t="shared" si="53"/>
        <v>0</v>
      </c>
      <c r="I119" s="61">
        <f t="shared" si="53"/>
        <v>0</v>
      </c>
      <c r="J119" s="61">
        <f t="shared" si="53"/>
        <v>0</v>
      </c>
      <c r="K119" s="61">
        <f t="shared" si="53"/>
        <v>0</v>
      </c>
      <c r="L119" s="61">
        <f t="shared" si="53"/>
        <v>0</v>
      </c>
      <c r="M119" s="61">
        <f t="shared" si="53"/>
        <v>0</v>
      </c>
      <c r="N119" s="61">
        <f t="shared" si="53"/>
        <v>0</v>
      </c>
      <c r="O119" s="61">
        <f t="shared" si="53"/>
        <v>0</v>
      </c>
      <c r="Q119" s="179"/>
      <c r="U119" s="221"/>
      <c r="V119" s="5"/>
      <c r="W119" s="187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5"/>
      <c r="AI119" s="38"/>
      <c r="AJ119" s="180"/>
    </row>
    <row r="120" spans="2:36" ht="15" customHeight="1">
      <c r="B120" s="263" t="s">
        <v>126</v>
      </c>
      <c r="C120" s="85" t="s">
        <v>275</v>
      </c>
      <c r="D120" s="61">
        <v>4</v>
      </c>
      <c r="E120" s="58">
        <f>D120+X120</f>
        <v>16</v>
      </c>
      <c r="F120" s="61">
        <f>H120+J120+L120+N120</f>
        <v>1</v>
      </c>
      <c r="G120" s="58">
        <f>I120+K120+M120+O120</f>
        <v>2</v>
      </c>
      <c r="H120" s="61">
        <v>0</v>
      </c>
      <c r="I120" s="58">
        <f>H120+AB120</f>
        <v>0</v>
      </c>
      <c r="J120" s="61">
        <v>0</v>
      </c>
      <c r="K120" s="58">
        <f>J120+AD120</f>
        <v>1</v>
      </c>
      <c r="L120" s="61">
        <v>0</v>
      </c>
      <c r="M120" s="58">
        <f>L120+AF120</f>
        <v>0</v>
      </c>
      <c r="N120" s="61">
        <v>1</v>
      </c>
      <c r="O120" s="58">
        <f>N120+AH120</f>
        <v>1</v>
      </c>
      <c r="Q120" s="179"/>
      <c r="U120" s="271" t="s">
        <v>126</v>
      </c>
      <c r="V120" s="5" t="s">
        <v>275</v>
      </c>
      <c r="W120" s="187"/>
      <c r="X120" s="186">
        <v>12</v>
      </c>
      <c r="Y120" s="186"/>
      <c r="Z120" s="186">
        <v>1</v>
      </c>
      <c r="AA120" s="186"/>
      <c r="AB120" s="186">
        <v>0</v>
      </c>
      <c r="AC120" s="186"/>
      <c r="AD120" s="186">
        <v>1</v>
      </c>
      <c r="AE120" s="186"/>
      <c r="AF120" s="186">
        <v>0</v>
      </c>
      <c r="AG120" s="186"/>
      <c r="AH120" s="185">
        <v>0</v>
      </c>
      <c r="AI120" s="38"/>
      <c r="AJ120" s="180"/>
    </row>
    <row r="121" spans="2:36" ht="15" customHeight="1">
      <c r="B121" s="263"/>
      <c r="C121" s="85" t="s">
        <v>276</v>
      </c>
      <c r="D121" s="61">
        <v>0</v>
      </c>
      <c r="E121" s="58">
        <f>D121+X121</f>
        <v>1</v>
      </c>
      <c r="F121" s="61">
        <f>H121+J121+L121+N121</f>
        <v>0</v>
      </c>
      <c r="G121" s="58">
        <f>I121+K121+M121+O121</f>
        <v>0</v>
      </c>
      <c r="H121" s="61">
        <v>0</v>
      </c>
      <c r="I121" s="58">
        <f>H121+AB121</f>
        <v>0</v>
      </c>
      <c r="J121" s="61">
        <v>0</v>
      </c>
      <c r="K121" s="58">
        <f>J121+AD121</f>
        <v>0</v>
      </c>
      <c r="L121" s="61">
        <v>0</v>
      </c>
      <c r="M121" s="58">
        <f>L121+AF121</f>
        <v>0</v>
      </c>
      <c r="N121" s="61">
        <v>0</v>
      </c>
      <c r="O121" s="58">
        <f>N121+AH121</f>
        <v>0</v>
      </c>
      <c r="Q121" s="179"/>
      <c r="U121" s="271"/>
      <c r="V121" s="11" t="s">
        <v>276</v>
      </c>
      <c r="W121" s="184"/>
      <c r="X121" s="183">
        <v>1</v>
      </c>
      <c r="Y121" s="183"/>
      <c r="Z121" s="183">
        <v>0</v>
      </c>
      <c r="AA121" s="183"/>
      <c r="AB121" s="183">
        <v>0</v>
      </c>
      <c r="AC121" s="183"/>
      <c r="AD121" s="183">
        <v>0</v>
      </c>
      <c r="AE121" s="183"/>
      <c r="AF121" s="183">
        <v>0</v>
      </c>
      <c r="AG121" s="183"/>
      <c r="AH121" s="182">
        <v>0</v>
      </c>
      <c r="AI121" s="38"/>
      <c r="AJ121" s="180"/>
    </row>
    <row r="122" spans="2:36" ht="15" customHeight="1">
      <c r="B122" s="263"/>
      <c r="C122" s="174" t="s">
        <v>173</v>
      </c>
      <c r="D122" s="61">
        <f>SUM(D120:D121)</f>
        <v>4</v>
      </c>
      <c r="E122" s="61">
        <f aca="true" t="shared" si="54" ref="E122:O122">SUM(E120:E121)</f>
        <v>17</v>
      </c>
      <c r="F122" s="61">
        <f t="shared" si="54"/>
        <v>1</v>
      </c>
      <c r="G122" s="61">
        <f t="shared" si="54"/>
        <v>2</v>
      </c>
      <c r="H122" s="61">
        <f t="shared" si="54"/>
        <v>0</v>
      </c>
      <c r="I122" s="61">
        <f t="shared" si="54"/>
        <v>0</v>
      </c>
      <c r="J122" s="61">
        <f t="shared" si="54"/>
        <v>0</v>
      </c>
      <c r="K122" s="61">
        <f t="shared" si="54"/>
        <v>1</v>
      </c>
      <c r="L122" s="61">
        <f t="shared" si="54"/>
        <v>0</v>
      </c>
      <c r="M122" s="61">
        <f t="shared" si="54"/>
        <v>0</v>
      </c>
      <c r="N122" s="61">
        <f t="shared" si="54"/>
        <v>1</v>
      </c>
      <c r="O122" s="61">
        <f t="shared" si="54"/>
        <v>1</v>
      </c>
      <c r="Q122" s="179"/>
      <c r="U122" s="271"/>
      <c r="V122" s="5"/>
      <c r="W122" s="187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5"/>
      <c r="AI122" s="38"/>
      <c r="AJ122" s="180"/>
    </row>
    <row r="123" spans="2:36" ht="15" customHeight="1">
      <c r="B123" s="263"/>
      <c r="C123" s="85" t="s">
        <v>277</v>
      </c>
      <c r="D123" s="61">
        <v>2</v>
      </c>
      <c r="E123" s="58">
        <f>D123+X123</f>
        <v>10</v>
      </c>
      <c r="F123" s="61">
        <f>H123+J123+L123+N123</f>
        <v>1</v>
      </c>
      <c r="G123" s="58">
        <f>I123+K123+M123+O123</f>
        <v>4</v>
      </c>
      <c r="H123" s="61">
        <v>0</v>
      </c>
      <c r="I123" s="58">
        <f>H123+AB123</f>
        <v>0</v>
      </c>
      <c r="J123" s="61">
        <v>1</v>
      </c>
      <c r="K123" s="58">
        <f>J123+AD123</f>
        <v>4</v>
      </c>
      <c r="L123" s="61">
        <v>0</v>
      </c>
      <c r="M123" s="58">
        <f>L123+AF123</f>
        <v>0</v>
      </c>
      <c r="N123" s="61">
        <v>0</v>
      </c>
      <c r="O123" s="58">
        <f>N123+AH123</f>
        <v>0</v>
      </c>
      <c r="Q123" s="179"/>
      <c r="U123" s="271"/>
      <c r="V123" s="5" t="s">
        <v>277</v>
      </c>
      <c r="W123" s="187"/>
      <c r="X123" s="186">
        <v>8</v>
      </c>
      <c r="Y123" s="186"/>
      <c r="Z123" s="186">
        <v>3</v>
      </c>
      <c r="AA123" s="186"/>
      <c r="AB123" s="186">
        <v>0</v>
      </c>
      <c r="AC123" s="186"/>
      <c r="AD123" s="186">
        <v>3</v>
      </c>
      <c r="AE123" s="186"/>
      <c r="AF123" s="186">
        <v>0</v>
      </c>
      <c r="AG123" s="186"/>
      <c r="AH123" s="185">
        <v>0</v>
      </c>
      <c r="AI123" s="38"/>
      <c r="AJ123" s="180"/>
    </row>
    <row r="124" spans="2:36" ht="15" customHeight="1">
      <c r="B124" s="263"/>
      <c r="C124" s="85" t="s">
        <v>278</v>
      </c>
      <c r="D124" s="61">
        <v>4</v>
      </c>
      <c r="E124" s="58">
        <f>D124+X124</f>
        <v>21</v>
      </c>
      <c r="F124" s="61">
        <f>H124+J124+L124+N124</f>
        <v>3</v>
      </c>
      <c r="G124" s="58">
        <f>I124+K124+M124+O124</f>
        <v>5</v>
      </c>
      <c r="H124" s="61">
        <v>0</v>
      </c>
      <c r="I124" s="58">
        <f>H124+AB124</f>
        <v>0</v>
      </c>
      <c r="J124" s="61">
        <v>3</v>
      </c>
      <c r="K124" s="58">
        <f>J124+AD124</f>
        <v>5</v>
      </c>
      <c r="L124" s="61">
        <v>0</v>
      </c>
      <c r="M124" s="58">
        <f>L124+AF124</f>
        <v>0</v>
      </c>
      <c r="N124" s="61">
        <v>0</v>
      </c>
      <c r="O124" s="58">
        <f>N124+AH124</f>
        <v>0</v>
      </c>
      <c r="Q124" s="179"/>
      <c r="U124" s="271"/>
      <c r="V124" s="11" t="s">
        <v>278</v>
      </c>
      <c r="W124" s="184"/>
      <c r="X124" s="183">
        <v>17</v>
      </c>
      <c r="Y124" s="183"/>
      <c r="Z124" s="183">
        <v>2</v>
      </c>
      <c r="AA124" s="183"/>
      <c r="AB124" s="183">
        <v>0</v>
      </c>
      <c r="AC124" s="183"/>
      <c r="AD124" s="183">
        <v>2</v>
      </c>
      <c r="AE124" s="183"/>
      <c r="AF124" s="183">
        <v>0</v>
      </c>
      <c r="AG124" s="183"/>
      <c r="AH124" s="182">
        <v>0</v>
      </c>
      <c r="AI124" s="38"/>
      <c r="AJ124" s="180"/>
    </row>
    <row r="125" spans="2:36" ht="15" customHeight="1">
      <c r="B125" s="263"/>
      <c r="C125" s="174" t="s">
        <v>174</v>
      </c>
      <c r="D125" s="61">
        <f>SUM(D123:D124)</f>
        <v>6</v>
      </c>
      <c r="E125" s="61">
        <f aca="true" t="shared" si="55" ref="E125:O125">SUM(E123:E124)</f>
        <v>31</v>
      </c>
      <c r="F125" s="61">
        <f t="shared" si="55"/>
        <v>4</v>
      </c>
      <c r="G125" s="61">
        <f t="shared" si="55"/>
        <v>9</v>
      </c>
      <c r="H125" s="61">
        <f t="shared" si="55"/>
        <v>0</v>
      </c>
      <c r="I125" s="61">
        <f t="shared" si="55"/>
        <v>0</v>
      </c>
      <c r="J125" s="61">
        <f t="shared" si="55"/>
        <v>4</v>
      </c>
      <c r="K125" s="61">
        <f t="shared" si="55"/>
        <v>9</v>
      </c>
      <c r="L125" s="61">
        <f t="shared" si="55"/>
        <v>0</v>
      </c>
      <c r="M125" s="61">
        <f t="shared" si="55"/>
        <v>0</v>
      </c>
      <c r="N125" s="61">
        <f t="shared" si="55"/>
        <v>0</v>
      </c>
      <c r="O125" s="61">
        <f t="shared" si="55"/>
        <v>0</v>
      </c>
      <c r="Q125" s="179"/>
      <c r="U125" s="271"/>
      <c r="V125" s="5"/>
      <c r="W125" s="187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5"/>
      <c r="AI125" s="38"/>
      <c r="AJ125" s="180"/>
    </row>
    <row r="126" spans="2:36" ht="15" customHeight="1">
      <c r="B126" s="263"/>
      <c r="C126" s="85" t="s">
        <v>279</v>
      </c>
      <c r="D126" s="61">
        <v>2</v>
      </c>
      <c r="E126" s="58">
        <f aca="true" t="shared" si="56" ref="E126:E137">D126+X126</f>
        <v>22</v>
      </c>
      <c r="F126" s="61">
        <f aca="true" t="shared" si="57" ref="F126:F137">H126+J126+L126+N126</f>
        <v>1</v>
      </c>
      <c r="G126" s="58">
        <f aca="true" t="shared" si="58" ref="G126:G137">I126+K126+M126+O126</f>
        <v>9</v>
      </c>
      <c r="H126" s="61">
        <v>1</v>
      </c>
      <c r="I126" s="58">
        <f aca="true" t="shared" si="59" ref="I126:I137">H126+AB126</f>
        <v>2</v>
      </c>
      <c r="J126" s="61">
        <v>0</v>
      </c>
      <c r="K126" s="58">
        <f aca="true" t="shared" si="60" ref="K126:K137">J126+AD126</f>
        <v>7</v>
      </c>
      <c r="L126" s="61">
        <v>0</v>
      </c>
      <c r="M126" s="58">
        <f aca="true" t="shared" si="61" ref="M126:M137">L126+AF126</f>
        <v>0</v>
      </c>
      <c r="N126" s="61">
        <v>0</v>
      </c>
      <c r="O126" s="58">
        <f aca="true" t="shared" si="62" ref="O126:O137">N126+AH126</f>
        <v>0</v>
      </c>
      <c r="Q126" s="179"/>
      <c r="U126" s="271"/>
      <c r="V126" s="5" t="s">
        <v>279</v>
      </c>
      <c r="W126" s="187"/>
      <c r="X126" s="186">
        <v>20</v>
      </c>
      <c r="Y126" s="186"/>
      <c r="Z126" s="186">
        <v>8</v>
      </c>
      <c r="AA126" s="186"/>
      <c r="AB126" s="186">
        <v>1</v>
      </c>
      <c r="AC126" s="186"/>
      <c r="AD126" s="186">
        <v>7</v>
      </c>
      <c r="AE126" s="186"/>
      <c r="AF126" s="186">
        <v>0</v>
      </c>
      <c r="AG126" s="186"/>
      <c r="AH126" s="185">
        <v>0</v>
      </c>
      <c r="AI126" s="38"/>
      <c r="AJ126" s="180"/>
    </row>
    <row r="127" spans="2:36" ht="15" customHeight="1">
      <c r="B127" s="263"/>
      <c r="C127" s="85" t="s">
        <v>280</v>
      </c>
      <c r="D127" s="61">
        <v>24</v>
      </c>
      <c r="E127" s="58">
        <f t="shared" si="56"/>
        <v>111</v>
      </c>
      <c r="F127" s="61">
        <f t="shared" si="57"/>
        <v>5</v>
      </c>
      <c r="G127" s="58">
        <f t="shared" si="58"/>
        <v>20</v>
      </c>
      <c r="H127" s="61">
        <v>0</v>
      </c>
      <c r="I127" s="58">
        <f t="shared" si="59"/>
        <v>0</v>
      </c>
      <c r="J127" s="61">
        <v>5</v>
      </c>
      <c r="K127" s="58">
        <f t="shared" si="60"/>
        <v>17</v>
      </c>
      <c r="L127" s="61">
        <v>0</v>
      </c>
      <c r="M127" s="58">
        <f t="shared" si="61"/>
        <v>0</v>
      </c>
      <c r="N127" s="61">
        <v>0</v>
      </c>
      <c r="O127" s="58">
        <f t="shared" si="62"/>
        <v>3</v>
      </c>
      <c r="Q127" s="179"/>
      <c r="U127" s="271"/>
      <c r="V127" s="5" t="s">
        <v>280</v>
      </c>
      <c r="W127" s="187"/>
      <c r="X127" s="186">
        <v>87</v>
      </c>
      <c r="Y127" s="186"/>
      <c r="Z127" s="186">
        <v>15</v>
      </c>
      <c r="AA127" s="186"/>
      <c r="AB127" s="186">
        <v>0</v>
      </c>
      <c r="AC127" s="186"/>
      <c r="AD127" s="186">
        <v>12</v>
      </c>
      <c r="AE127" s="186"/>
      <c r="AF127" s="186">
        <v>0</v>
      </c>
      <c r="AG127" s="186"/>
      <c r="AH127" s="185">
        <v>3</v>
      </c>
      <c r="AI127" s="38"/>
      <c r="AJ127" s="180"/>
    </row>
    <row r="128" spans="2:36" ht="15" customHeight="1">
      <c r="B128" s="263"/>
      <c r="C128" s="85" t="s">
        <v>281</v>
      </c>
      <c r="D128" s="61">
        <v>4</v>
      </c>
      <c r="E128" s="58">
        <f t="shared" si="56"/>
        <v>10</v>
      </c>
      <c r="F128" s="61">
        <f t="shared" si="57"/>
        <v>3</v>
      </c>
      <c r="G128" s="58">
        <f t="shared" si="58"/>
        <v>6</v>
      </c>
      <c r="H128" s="61">
        <v>0</v>
      </c>
      <c r="I128" s="58">
        <f t="shared" si="59"/>
        <v>0</v>
      </c>
      <c r="J128" s="61">
        <v>3</v>
      </c>
      <c r="K128" s="58">
        <f t="shared" si="60"/>
        <v>6</v>
      </c>
      <c r="L128" s="61">
        <v>0</v>
      </c>
      <c r="M128" s="58">
        <f t="shared" si="61"/>
        <v>0</v>
      </c>
      <c r="N128" s="61">
        <v>0</v>
      </c>
      <c r="O128" s="58">
        <f t="shared" si="62"/>
        <v>0</v>
      </c>
      <c r="Q128" s="179"/>
      <c r="U128" s="271"/>
      <c r="V128" s="5" t="s">
        <v>281</v>
      </c>
      <c r="W128" s="187"/>
      <c r="X128" s="186">
        <v>6</v>
      </c>
      <c r="Y128" s="186"/>
      <c r="Z128" s="186">
        <v>3</v>
      </c>
      <c r="AA128" s="186"/>
      <c r="AB128" s="186">
        <v>0</v>
      </c>
      <c r="AC128" s="186"/>
      <c r="AD128" s="186">
        <v>3</v>
      </c>
      <c r="AE128" s="186"/>
      <c r="AF128" s="186">
        <v>0</v>
      </c>
      <c r="AG128" s="186"/>
      <c r="AH128" s="185">
        <v>0</v>
      </c>
      <c r="AI128" s="38"/>
      <c r="AJ128" s="180"/>
    </row>
    <row r="129" spans="2:36" ht="15" customHeight="1">
      <c r="B129" s="263"/>
      <c r="C129" s="85" t="s">
        <v>282</v>
      </c>
      <c r="D129" s="61">
        <v>1</v>
      </c>
      <c r="E129" s="58">
        <f t="shared" si="56"/>
        <v>3</v>
      </c>
      <c r="F129" s="61">
        <f t="shared" si="57"/>
        <v>0</v>
      </c>
      <c r="G129" s="58">
        <f t="shared" si="58"/>
        <v>1</v>
      </c>
      <c r="H129" s="61">
        <v>0</v>
      </c>
      <c r="I129" s="58">
        <f t="shared" si="59"/>
        <v>0</v>
      </c>
      <c r="J129" s="61">
        <v>0</v>
      </c>
      <c r="K129" s="58">
        <f t="shared" si="60"/>
        <v>1</v>
      </c>
      <c r="L129" s="61">
        <v>0</v>
      </c>
      <c r="M129" s="58">
        <f t="shared" si="61"/>
        <v>0</v>
      </c>
      <c r="N129" s="61">
        <v>0</v>
      </c>
      <c r="O129" s="58">
        <f t="shared" si="62"/>
        <v>0</v>
      </c>
      <c r="Q129" s="179"/>
      <c r="U129" s="271"/>
      <c r="V129" s="5" t="s">
        <v>282</v>
      </c>
      <c r="W129" s="187"/>
      <c r="X129" s="186">
        <v>2</v>
      </c>
      <c r="Y129" s="186"/>
      <c r="Z129" s="186">
        <v>1</v>
      </c>
      <c r="AA129" s="186"/>
      <c r="AB129" s="186">
        <v>0</v>
      </c>
      <c r="AC129" s="186"/>
      <c r="AD129" s="186">
        <v>1</v>
      </c>
      <c r="AE129" s="186"/>
      <c r="AF129" s="186">
        <v>0</v>
      </c>
      <c r="AG129" s="186"/>
      <c r="AH129" s="185">
        <v>0</v>
      </c>
      <c r="AI129" s="38"/>
      <c r="AJ129" s="180"/>
    </row>
    <row r="130" spans="2:36" ht="15" customHeight="1">
      <c r="B130" s="263"/>
      <c r="C130" s="85" t="s">
        <v>283</v>
      </c>
      <c r="D130" s="61">
        <v>2</v>
      </c>
      <c r="E130" s="58">
        <f t="shared" si="56"/>
        <v>4</v>
      </c>
      <c r="F130" s="61">
        <f t="shared" si="57"/>
        <v>0</v>
      </c>
      <c r="G130" s="58">
        <f t="shared" si="58"/>
        <v>0</v>
      </c>
      <c r="H130" s="61">
        <v>0</v>
      </c>
      <c r="I130" s="58">
        <f t="shared" si="59"/>
        <v>0</v>
      </c>
      <c r="J130" s="61">
        <v>0</v>
      </c>
      <c r="K130" s="58">
        <f t="shared" si="60"/>
        <v>0</v>
      </c>
      <c r="L130" s="61">
        <v>0</v>
      </c>
      <c r="M130" s="58">
        <f t="shared" si="61"/>
        <v>0</v>
      </c>
      <c r="N130" s="61">
        <v>0</v>
      </c>
      <c r="O130" s="58">
        <f t="shared" si="62"/>
        <v>0</v>
      </c>
      <c r="Q130" s="179"/>
      <c r="U130" s="271"/>
      <c r="V130" s="5" t="s">
        <v>283</v>
      </c>
      <c r="W130" s="187"/>
      <c r="X130" s="186">
        <v>2</v>
      </c>
      <c r="Y130" s="186"/>
      <c r="Z130" s="186">
        <v>0</v>
      </c>
      <c r="AA130" s="186"/>
      <c r="AB130" s="186">
        <v>0</v>
      </c>
      <c r="AC130" s="186"/>
      <c r="AD130" s="186">
        <v>0</v>
      </c>
      <c r="AE130" s="186"/>
      <c r="AF130" s="186">
        <v>0</v>
      </c>
      <c r="AG130" s="186"/>
      <c r="AH130" s="185">
        <v>0</v>
      </c>
      <c r="AI130" s="38"/>
      <c r="AJ130" s="180"/>
    </row>
    <row r="131" spans="2:36" ht="15" customHeight="1">
      <c r="B131" s="263"/>
      <c r="C131" s="85" t="s">
        <v>284</v>
      </c>
      <c r="D131" s="61">
        <v>0</v>
      </c>
      <c r="E131" s="58">
        <f t="shared" si="56"/>
        <v>8</v>
      </c>
      <c r="F131" s="61">
        <f t="shared" si="57"/>
        <v>0</v>
      </c>
      <c r="G131" s="58">
        <f t="shared" si="58"/>
        <v>3</v>
      </c>
      <c r="H131" s="61">
        <v>0</v>
      </c>
      <c r="I131" s="58">
        <f t="shared" si="59"/>
        <v>1</v>
      </c>
      <c r="J131" s="61">
        <v>0</v>
      </c>
      <c r="K131" s="58">
        <f t="shared" si="60"/>
        <v>2</v>
      </c>
      <c r="L131" s="61">
        <v>0</v>
      </c>
      <c r="M131" s="58">
        <f t="shared" si="61"/>
        <v>0</v>
      </c>
      <c r="N131" s="61">
        <v>0</v>
      </c>
      <c r="O131" s="58">
        <f t="shared" si="62"/>
        <v>0</v>
      </c>
      <c r="Q131" s="179"/>
      <c r="U131" s="271"/>
      <c r="V131" s="5" t="s">
        <v>284</v>
      </c>
      <c r="W131" s="187"/>
      <c r="X131" s="186">
        <v>8</v>
      </c>
      <c r="Y131" s="186"/>
      <c r="Z131" s="186">
        <v>3</v>
      </c>
      <c r="AA131" s="186"/>
      <c r="AB131" s="186">
        <v>1</v>
      </c>
      <c r="AC131" s="186"/>
      <c r="AD131" s="186">
        <v>2</v>
      </c>
      <c r="AE131" s="186"/>
      <c r="AF131" s="186">
        <v>0</v>
      </c>
      <c r="AG131" s="186"/>
      <c r="AH131" s="185">
        <v>0</v>
      </c>
      <c r="AI131" s="38"/>
      <c r="AJ131" s="180"/>
    </row>
    <row r="132" spans="2:36" ht="15" customHeight="1">
      <c r="B132" s="263"/>
      <c r="C132" s="85" t="s">
        <v>285</v>
      </c>
      <c r="D132" s="61">
        <v>0</v>
      </c>
      <c r="E132" s="58">
        <f t="shared" si="56"/>
        <v>5</v>
      </c>
      <c r="F132" s="61">
        <f t="shared" si="57"/>
        <v>0</v>
      </c>
      <c r="G132" s="58">
        <f t="shared" si="58"/>
        <v>4</v>
      </c>
      <c r="H132" s="61">
        <v>0</v>
      </c>
      <c r="I132" s="58">
        <f t="shared" si="59"/>
        <v>2</v>
      </c>
      <c r="J132" s="61">
        <v>0</v>
      </c>
      <c r="K132" s="58">
        <f t="shared" si="60"/>
        <v>2</v>
      </c>
      <c r="L132" s="61">
        <v>0</v>
      </c>
      <c r="M132" s="58">
        <f t="shared" si="61"/>
        <v>0</v>
      </c>
      <c r="N132" s="61">
        <v>0</v>
      </c>
      <c r="O132" s="58">
        <f t="shared" si="62"/>
        <v>0</v>
      </c>
      <c r="Q132" s="179"/>
      <c r="U132" s="271"/>
      <c r="V132" s="5" t="s">
        <v>285</v>
      </c>
      <c r="W132" s="187"/>
      <c r="X132" s="186">
        <v>5</v>
      </c>
      <c r="Y132" s="186"/>
      <c r="Z132" s="186">
        <v>4</v>
      </c>
      <c r="AA132" s="186"/>
      <c r="AB132" s="186">
        <v>2</v>
      </c>
      <c r="AC132" s="186"/>
      <c r="AD132" s="186">
        <v>2</v>
      </c>
      <c r="AE132" s="186"/>
      <c r="AF132" s="186">
        <v>0</v>
      </c>
      <c r="AG132" s="186"/>
      <c r="AH132" s="185">
        <v>0</v>
      </c>
      <c r="AI132" s="38"/>
      <c r="AJ132" s="180"/>
    </row>
    <row r="133" spans="2:36" ht="15" customHeight="1">
      <c r="B133" s="263"/>
      <c r="C133" s="85" t="s">
        <v>286</v>
      </c>
      <c r="D133" s="61">
        <v>1</v>
      </c>
      <c r="E133" s="58">
        <f t="shared" si="56"/>
        <v>2</v>
      </c>
      <c r="F133" s="61">
        <f t="shared" si="57"/>
        <v>1</v>
      </c>
      <c r="G133" s="58">
        <f t="shared" si="58"/>
        <v>1</v>
      </c>
      <c r="H133" s="61">
        <v>0</v>
      </c>
      <c r="I133" s="58">
        <f t="shared" si="59"/>
        <v>0</v>
      </c>
      <c r="J133" s="61">
        <v>1</v>
      </c>
      <c r="K133" s="58">
        <f t="shared" si="60"/>
        <v>1</v>
      </c>
      <c r="L133" s="61">
        <v>0</v>
      </c>
      <c r="M133" s="58">
        <f t="shared" si="61"/>
        <v>0</v>
      </c>
      <c r="N133" s="61">
        <v>0</v>
      </c>
      <c r="O133" s="58">
        <f t="shared" si="62"/>
        <v>0</v>
      </c>
      <c r="Q133" s="179"/>
      <c r="U133" s="271"/>
      <c r="V133" s="5" t="s">
        <v>286</v>
      </c>
      <c r="W133" s="187"/>
      <c r="X133" s="186">
        <v>1</v>
      </c>
      <c r="Y133" s="186"/>
      <c r="Z133" s="186">
        <v>0</v>
      </c>
      <c r="AA133" s="186"/>
      <c r="AB133" s="186">
        <v>0</v>
      </c>
      <c r="AC133" s="186"/>
      <c r="AD133" s="186">
        <v>0</v>
      </c>
      <c r="AE133" s="186"/>
      <c r="AF133" s="186">
        <v>0</v>
      </c>
      <c r="AG133" s="186"/>
      <c r="AH133" s="185">
        <v>0</v>
      </c>
      <c r="AI133" s="38"/>
      <c r="AJ133" s="180"/>
    </row>
    <row r="134" spans="2:36" ht="15" customHeight="1">
      <c r="B134" s="263"/>
      <c r="C134" s="85" t="s">
        <v>287</v>
      </c>
      <c r="D134" s="61">
        <v>0</v>
      </c>
      <c r="E134" s="58">
        <f t="shared" si="56"/>
        <v>4</v>
      </c>
      <c r="F134" s="61">
        <f t="shared" si="57"/>
        <v>0</v>
      </c>
      <c r="G134" s="58">
        <f t="shared" si="58"/>
        <v>2</v>
      </c>
      <c r="H134" s="61">
        <v>0</v>
      </c>
      <c r="I134" s="58">
        <f t="shared" si="59"/>
        <v>0</v>
      </c>
      <c r="J134" s="61">
        <v>0</v>
      </c>
      <c r="K134" s="58">
        <f t="shared" si="60"/>
        <v>1</v>
      </c>
      <c r="L134" s="61">
        <v>0</v>
      </c>
      <c r="M134" s="58">
        <f t="shared" si="61"/>
        <v>0</v>
      </c>
      <c r="N134" s="61">
        <v>0</v>
      </c>
      <c r="O134" s="58">
        <f t="shared" si="62"/>
        <v>1</v>
      </c>
      <c r="Q134" s="179"/>
      <c r="U134" s="271"/>
      <c r="V134" s="5" t="s">
        <v>287</v>
      </c>
      <c r="W134" s="187"/>
      <c r="X134" s="186">
        <v>4</v>
      </c>
      <c r="Y134" s="186"/>
      <c r="Z134" s="186">
        <v>2</v>
      </c>
      <c r="AA134" s="186"/>
      <c r="AB134" s="186">
        <v>0</v>
      </c>
      <c r="AC134" s="186"/>
      <c r="AD134" s="186">
        <v>1</v>
      </c>
      <c r="AE134" s="186"/>
      <c r="AF134" s="186">
        <v>0</v>
      </c>
      <c r="AG134" s="186"/>
      <c r="AH134" s="185">
        <v>1</v>
      </c>
      <c r="AI134" s="38"/>
      <c r="AJ134" s="180"/>
    </row>
    <row r="135" spans="2:36" ht="15" customHeight="1">
      <c r="B135" s="263"/>
      <c r="C135" s="85" t="s">
        <v>288</v>
      </c>
      <c r="D135" s="61">
        <v>2</v>
      </c>
      <c r="E135" s="58">
        <f t="shared" si="56"/>
        <v>5</v>
      </c>
      <c r="F135" s="61">
        <f t="shared" si="57"/>
        <v>0</v>
      </c>
      <c r="G135" s="58">
        <f t="shared" si="58"/>
        <v>0</v>
      </c>
      <c r="H135" s="61">
        <v>0</v>
      </c>
      <c r="I135" s="58">
        <f t="shared" si="59"/>
        <v>0</v>
      </c>
      <c r="J135" s="61">
        <v>0</v>
      </c>
      <c r="K135" s="58">
        <f t="shared" si="60"/>
        <v>0</v>
      </c>
      <c r="L135" s="61">
        <v>0</v>
      </c>
      <c r="M135" s="58">
        <f t="shared" si="61"/>
        <v>0</v>
      </c>
      <c r="N135" s="61">
        <v>0</v>
      </c>
      <c r="O135" s="58">
        <f t="shared" si="62"/>
        <v>0</v>
      </c>
      <c r="Q135" s="179"/>
      <c r="U135" s="271"/>
      <c r="V135" s="5" t="s">
        <v>288</v>
      </c>
      <c r="W135" s="187"/>
      <c r="X135" s="186">
        <v>3</v>
      </c>
      <c r="Y135" s="186"/>
      <c r="Z135" s="186">
        <v>0</v>
      </c>
      <c r="AA135" s="186"/>
      <c r="AB135" s="186">
        <v>0</v>
      </c>
      <c r="AC135" s="186"/>
      <c r="AD135" s="186">
        <v>0</v>
      </c>
      <c r="AE135" s="186"/>
      <c r="AF135" s="186">
        <v>0</v>
      </c>
      <c r="AG135" s="186"/>
      <c r="AH135" s="185">
        <v>0</v>
      </c>
      <c r="AI135" s="45"/>
      <c r="AJ135" s="180"/>
    </row>
    <row r="136" spans="2:36" ht="15" customHeight="1">
      <c r="B136" s="263"/>
      <c r="C136" s="85" t="s">
        <v>289</v>
      </c>
      <c r="D136" s="61">
        <v>0</v>
      </c>
      <c r="E136" s="58">
        <f t="shared" si="56"/>
        <v>7</v>
      </c>
      <c r="F136" s="61">
        <f t="shared" si="57"/>
        <v>0</v>
      </c>
      <c r="G136" s="58">
        <f t="shared" si="58"/>
        <v>2</v>
      </c>
      <c r="H136" s="61">
        <v>0</v>
      </c>
      <c r="I136" s="58">
        <f t="shared" si="59"/>
        <v>1</v>
      </c>
      <c r="J136" s="61">
        <v>0</v>
      </c>
      <c r="K136" s="58">
        <f t="shared" si="60"/>
        <v>1</v>
      </c>
      <c r="L136" s="61">
        <v>0</v>
      </c>
      <c r="M136" s="58">
        <f t="shared" si="61"/>
        <v>0</v>
      </c>
      <c r="N136" s="61">
        <v>0</v>
      </c>
      <c r="O136" s="58">
        <f t="shared" si="62"/>
        <v>0</v>
      </c>
      <c r="Q136" s="179"/>
      <c r="U136" s="271"/>
      <c r="V136" s="5" t="s">
        <v>289</v>
      </c>
      <c r="W136" s="187"/>
      <c r="X136" s="186">
        <v>7</v>
      </c>
      <c r="Y136" s="186"/>
      <c r="Z136" s="186">
        <v>2</v>
      </c>
      <c r="AA136" s="186"/>
      <c r="AB136" s="186">
        <v>1</v>
      </c>
      <c r="AC136" s="186"/>
      <c r="AD136" s="186">
        <v>1</v>
      </c>
      <c r="AE136" s="186"/>
      <c r="AF136" s="186">
        <v>0</v>
      </c>
      <c r="AG136" s="186"/>
      <c r="AH136" s="185">
        <v>0</v>
      </c>
      <c r="AI136" s="38"/>
      <c r="AJ136" s="180"/>
    </row>
    <row r="137" spans="2:36" ht="15" customHeight="1">
      <c r="B137" s="263"/>
      <c r="C137" s="85" t="s">
        <v>290</v>
      </c>
      <c r="D137" s="61">
        <v>0</v>
      </c>
      <c r="E137" s="58">
        <f t="shared" si="56"/>
        <v>14</v>
      </c>
      <c r="F137" s="61">
        <f t="shared" si="57"/>
        <v>0</v>
      </c>
      <c r="G137" s="58">
        <f t="shared" si="58"/>
        <v>1</v>
      </c>
      <c r="H137" s="61">
        <v>0</v>
      </c>
      <c r="I137" s="58">
        <f t="shared" si="59"/>
        <v>0</v>
      </c>
      <c r="J137" s="61">
        <v>0</v>
      </c>
      <c r="K137" s="58">
        <f t="shared" si="60"/>
        <v>1</v>
      </c>
      <c r="L137" s="61">
        <v>0</v>
      </c>
      <c r="M137" s="58">
        <f t="shared" si="61"/>
        <v>0</v>
      </c>
      <c r="N137" s="61">
        <v>0</v>
      </c>
      <c r="O137" s="58">
        <f t="shared" si="62"/>
        <v>0</v>
      </c>
      <c r="Q137" s="179"/>
      <c r="U137" s="271"/>
      <c r="V137" s="11" t="s">
        <v>290</v>
      </c>
      <c r="W137" s="184"/>
      <c r="X137" s="183">
        <v>14</v>
      </c>
      <c r="Y137" s="183"/>
      <c r="Z137" s="183">
        <v>1</v>
      </c>
      <c r="AA137" s="183"/>
      <c r="AB137" s="183">
        <v>0</v>
      </c>
      <c r="AC137" s="183"/>
      <c r="AD137" s="183">
        <v>1</v>
      </c>
      <c r="AE137" s="183"/>
      <c r="AF137" s="183">
        <v>0</v>
      </c>
      <c r="AG137" s="183"/>
      <c r="AH137" s="182">
        <v>0</v>
      </c>
      <c r="AI137" s="38"/>
      <c r="AJ137" s="180"/>
    </row>
    <row r="138" spans="2:36" ht="15" customHeight="1">
      <c r="B138" s="263"/>
      <c r="C138" s="174" t="s">
        <v>175</v>
      </c>
      <c r="D138" s="61">
        <f>SUM(D126:D137)</f>
        <v>36</v>
      </c>
      <c r="E138" s="61">
        <f aca="true" t="shared" si="63" ref="E138:O138">SUM(E126:E137)</f>
        <v>195</v>
      </c>
      <c r="F138" s="61">
        <f t="shared" si="63"/>
        <v>10</v>
      </c>
      <c r="G138" s="61">
        <f t="shared" si="63"/>
        <v>49</v>
      </c>
      <c r="H138" s="61">
        <f t="shared" si="63"/>
        <v>1</v>
      </c>
      <c r="I138" s="61">
        <f t="shared" si="63"/>
        <v>6</v>
      </c>
      <c r="J138" s="61">
        <f t="shared" si="63"/>
        <v>9</v>
      </c>
      <c r="K138" s="61">
        <f t="shared" si="63"/>
        <v>39</v>
      </c>
      <c r="L138" s="61">
        <f t="shared" si="63"/>
        <v>0</v>
      </c>
      <c r="M138" s="61">
        <f t="shared" si="63"/>
        <v>0</v>
      </c>
      <c r="N138" s="61">
        <f t="shared" si="63"/>
        <v>0</v>
      </c>
      <c r="O138" s="61">
        <f t="shared" si="63"/>
        <v>4</v>
      </c>
      <c r="Q138" s="179"/>
      <c r="U138" s="271"/>
      <c r="V138" s="5"/>
      <c r="W138" s="187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5"/>
      <c r="AI138" s="38"/>
      <c r="AJ138" s="180"/>
    </row>
    <row r="139" spans="2:36" s="38" customFormat="1" ht="15" customHeight="1">
      <c r="B139" s="263"/>
      <c r="C139" s="85" t="s">
        <v>291</v>
      </c>
      <c r="D139" s="61">
        <v>4</v>
      </c>
      <c r="E139" s="58">
        <f aca="true" t="shared" si="64" ref="E139:E146">D139+X139</f>
        <v>46</v>
      </c>
      <c r="F139" s="61">
        <f aca="true" t="shared" si="65" ref="F139:G146">H139+J139+L139+N139</f>
        <v>1</v>
      </c>
      <c r="G139" s="58">
        <f t="shared" si="65"/>
        <v>29</v>
      </c>
      <c r="H139" s="61">
        <v>0</v>
      </c>
      <c r="I139" s="58">
        <f aca="true" t="shared" si="66" ref="I139:I146">H139+AB139</f>
        <v>4</v>
      </c>
      <c r="J139" s="61">
        <v>1</v>
      </c>
      <c r="K139" s="58">
        <f aca="true" t="shared" si="67" ref="K139:K146">J139+AD139</f>
        <v>24</v>
      </c>
      <c r="L139" s="61">
        <v>0</v>
      </c>
      <c r="M139" s="58">
        <f aca="true" t="shared" si="68" ref="M139:M146">L139+AF139</f>
        <v>0</v>
      </c>
      <c r="N139" s="61">
        <v>0</v>
      </c>
      <c r="O139" s="58">
        <f aca="true" t="shared" si="69" ref="O139:O146">N139+AH139</f>
        <v>1</v>
      </c>
      <c r="Q139" s="180" t="s">
        <v>301</v>
      </c>
      <c r="U139" s="271"/>
      <c r="V139" s="5" t="s">
        <v>291</v>
      </c>
      <c r="W139" s="187"/>
      <c r="X139" s="186">
        <v>42</v>
      </c>
      <c r="Y139" s="186"/>
      <c r="Z139" s="186">
        <v>28</v>
      </c>
      <c r="AA139" s="186"/>
      <c r="AB139" s="186">
        <v>4</v>
      </c>
      <c r="AC139" s="186"/>
      <c r="AD139" s="186">
        <v>23</v>
      </c>
      <c r="AE139" s="186"/>
      <c r="AF139" s="186">
        <v>0</v>
      </c>
      <c r="AG139" s="186"/>
      <c r="AH139" s="185">
        <v>1</v>
      </c>
      <c r="AJ139" s="180"/>
    </row>
    <row r="140" spans="2:36" ht="15" customHeight="1">
      <c r="B140" s="263"/>
      <c r="C140" s="85" t="s">
        <v>292</v>
      </c>
      <c r="D140" s="61">
        <v>2</v>
      </c>
      <c r="E140" s="58">
        <f t="shared" si="64"/>
        <v>22</v>
      </c>
      <c r="F140" s="61">
        <f t="shared" si="65"/>
        <v>2</v>
      </c>
      <c r="G140" s="58">
        <f t="shared" si="65"/>
        <v>5</v>
      </c>
      <c r="H140" s="61">
        <v>0</v>
      </c>
      <c r="I140" s="58">
        <f t="shared" si="66"/>
        <v>2</v>
      </c>
      <c r="J140" s="61">
        <v>2</v>
      </c>
      <c r="K140" s="58">
        <f t="shared" si="67"/>
        <v>3</v>
      </c>
      <c r="L140" s="61">
        <v>0</v>
      </c>
      <c r="M140" s="58">
        <f t="shared" si="68"/>
        <v>0</v>
      </c>
      <c r="N140" s="61">
        <v>0</v>
      </c>
      <c r="O140" s="58">
        <f t="shared" si="69"/>
        <v>0</v>
      </c>
      <c r="Q140" s="179" t="s">
        <v>301</v>
      </c>
      <c r="U140" s="271"/>
      <c r="V140" s="5" t="s">
        <v>292</v>
      </c>
      <c r="W140" s="187"/>
      <c r="X140" s="186">
        <v>20</v>
      </c>
      <c r="Y140" s="186"/>
      <c r="Z140" s="186">
        <v>3</v>
      </c>
      <c r="AA140" s="186"/>
      <c r="AB140" s="186">
        <v>2</v>
      </c>
      <c r="AC140" s="186"/>
      <c r="AD140" s="186">
        <v>1</v>
      </c>
      <c r="AE140" s="186"/>
      <c r="AF140" s="186">
        <v>0</v>
      </c>
      <c r="AG140" s="186"/>
      <c r="AH140" s="185">
        <v>0</v>
      </c>
      <c r="AI140" s="38"/>
      <c r="AJ140" s="180"/>
    </row>
    <row r="141" spans="2:36" ht="15" customHeight="1">
      <c r="B141" s="263"/>
      <c r="C141" s="85" t="s">
        <v>293</v>
      </c>
      <c r="D141" s="61">
        <v>1</v>
      </c>
      <c r="E141" s="58">
        <f t="shared" si="64"/>
        <v>7</v>
      </c>
      <c r="F141" s="61">
        <f t="shared" si="65"/>
        <v>1</v>
      </c>
      <c r="G141" s="58">
        <f t="shared" si="65"/>
        <v>2</v>
      </c>
      <c r="H141" s="61">
        <v>0</v>
      </c>
      <c r="I141" s="58">
        <f t="shared" si="66"/>
        <v>0</v>
      </c>
      <c r="J141" s="61">
        <v>1</v>
      </c>
      <c r="K141" s="58">
        <f t="shared" si="67"/>
        <v>2</v>
      </c>
      <c r="L141" s="61">
        <v>0</v>
      </c>
      <c r="M141" s="58">
        <f t="shared" si="68"/>
        <v>0</v>
      </c>
      <c r="N141" s="61">
        <v>0</v>
      </c>
      <c r="O141" s="58">
        <f t="shared" si="69"/>
        <v>0</v>
      </c>
      <c r="Q141" s="179"/>
      <c r="U141" s="271"/>
      <c r="V141" s="5" t="s">
        <v>293</v>
      </c>
      <c r="W141" s="187"/>
      <c r="X141" s="186">
        <v>6</v>
      </c>
      <c r="Y141" s="186"/>
      <c r="Z141" s="186">
        <v>1</v>
      </c>
      <c r="AA141" s="186"/>
      <c r="AB141" s="186">
        <v>0</v>
      </c>
      <c r="AC141" s="186"/>
      <c r="AD141" s="186">
        <v>1</v>
      </c>
      <c r="AE141" s="186"/>
      <c r="AF141" s="186">
        <v>0</v>
      </c>
      <c r="AG141" s="186"/>
      <c r="AH141" s="185">
        <v>0</v>
      </c>
      <c r="AI141" s="38"/>
      <c r="AJ141" s="180"/>
    </row>
    <row r="142" spans="2:36" ht="15" customHeight="1">
      <c r="B142" s="263"/>
      <c r="C142" s="85" t="s">
        <v>294</v>
      </c>
      <c r="D142" s="61">
        <v>1</v>
      </c>
      <c r="E142" s="58">
        <f t="shared" si="64"/>
        <v>3</v>
      </c>
      <c r="F142" s="61">
        <f t="shared" si="65"/>
        <v>0</v>
      </c>
      <c r="G142" s="58">
        <f t="shared" si="65"/>
        <v>0</v>
      </c>
      <c r="H142" s="61">
        <v>0</v>
      </c>
      <c r="I142" s="58">
        <f t="shared" si="66"/>
        <v>0</v>
      </c>
      <c r="J142" s="61">
        <v>0</v>
      </c>
      <c r="K142" s="58">
        <f t="shared" si="67"/>
        <v>0</v>
      </c>
      <c r="L142" s="61">
        <v>0</v>
      </c>
      <c r="M142" s="58">
        <f t="shared" si="68"/>
        <v>0</v>
      </c>
      <c r="N142" s="61">
        <v>0</v>
      </c>
      <c r="O142" s="58">
        <f t="shared" si="69"/>
        <v>0</v>
      </c>
      <c r="Q142" s="179"/>
      <c r="U142" s="271"/>
      <c r="V142" s="5" t="s">
        <v>294</v>
      </c>
      <c r="W142" s="187"/>
      <c r="X142" s="186">
        <v>2</v>
      </c>
      <c r="Y142" s="186"/>
      <c r="Z142" s="186">
        <v>0</v>
      </c>
      <c r="AA142" s="186"/>
      <c r="AB142" s="186">
        <v>0</v>
      </c>
      <c r="AC142" s="186"/>
      <c r="AD142" s="186">
        <v>0</v>
      </c>
      <c r="AE142" s="186"/>
      <c r="AF142" s="186">
        <v>0</v>
      </c>
      <c r="AG142" s="186"/>
      <c r="AH142" s="185">
        <v>0</v>
      </c>
      <c r="AI142" s="38"/>
      <c r="AJ142" s="180"/>
    </row>
    <row r="143" spans="2:36" ht="15" customHeight="1">
      <c r="B143" s="263"/>
      <c r="C143" s="85" t="s">
        <v>295</v>
      </c>
      <c r="D143" s="61">
        <v>1</v>
      </c>
      <c r="E143" s="58">
        <f t="shared" si="64"/>
        <v>3</v>
      </c>
      <c r="F143" s="61">
        <f t="shared" si="65"/>
        <v>0</v>
      </c>
      <c r="G143" s="58">
        <f t="shared" si="65"/>
        <v>1</v>
      </c>
      <c r="H143" s="61">
        <v>0</v>
      </c>
      <c r="I143" s="58">
        <f t="shared" si="66"/>
        <v>0</v>
      </c>
      <c r="J143" s="61">
        <v>0</v>
      </c>
      <c r="K143" s="58">
        <f t="shared" si="67"/>
        <v>1</v>
      </c>
      <c r="L143" s="61">
        <v>0</v>
      </c>
      <c r="M143" s="58">
        <f t="shared" si="68"/>
        <v>0</v>
      </c>
      <c r="N143" s="61">
        <v>0</v>
      </c>
      <c r="O143" s="58">
        <f t="shared" si="69"/>
        <v>0</v>
      </c>
      <c r="Q143" s="179"/>
      <c r="U143" s="271"/>
      <c r="V143" s="5" t="s">
        <v>295</v>
      </c>
      <c r="W143" s="187"/>
      <c r="X143" s="186">
        <v>2</v>
      </c>
      <c r="Y143" s="186"/>
      <c r="Z143" s="186">
        <v>1</v>
      </c>
      <c r="AA143" s="186"/>
      <c r="AB143" s="186">
        <v>0</v>
      </c>
      <c r="AC143" s="186"/>
      <c r="AD143" s="186">
        <v>1</v>
      </c>
      <c r="AE143" s="186"/>
      <c r="AF143" s="186">
        <v>0</v>
      </c>
      <c r="AG143" s="186"/>
      <c r="AH143" s="185">
        <v>0</v>
      </c>
      <c r="AI143" s="38"/>
      <c r="AJ143" s="180"/>
    </row>
    <row r="144" spans="2:36" ht="15" customHeight="1">
      <c r="B144" s="263"/>
      <c r="C144" s="85" t="s">
        <v>296</v>
      </c>
      <c r="D144" s="61">
        <v>3</v>
      </c>
      <c r="E144" s="58">
        <f t="shared" si="64"/>
        <v>7</v>
      </c>
      <c r="F144" s="61">
        <f t="shared" si="65"/>
        <v>0</v>
      </c>
      <c r="G144" s="58">
        <f t="shared" si="65"/>
        <v>0</v>
      </c>
      <c r="H144" s="61">
        <v>0</v>
      </c>
      <c r="I144" s="58">
        <f t="shared" si="66"/>
        <v>0</v>
      </c>
      <c r="J144" s="61">
        <v>0</v>
      </c>
      <c r="K144" s="58">
        <f t="shared" si="67"/>
        <v>0</v>
      </c>
      <c r="L144" s="61">
        <v>0</v>
      </c>
      <c r="M144" s="58">
        <f t="shared" si="68"/>
        <v>0</v>
      </c>
      <c r="N144" s="61">
        <v>0</v>
      </c>
      <c r="O144" s="58">
        <f t="shared" si="69"/>
        <v>0</v>
      </c>
      <c r="Q144" s="179"/>
      <c r="U144" s="271"/>
      <c r="V144" s="5" t="s">
        <v>296</v>
      </c>
      <c r="W144" s="187"/>
      <c r="X144" s="186">
        <v>4</v>
      </c>
      <c r="Y144" s="186"/>
      <c r="Z144" s="186">
        <v>0</v>
      </c>
      <c r="AA144" s="186"/>
      <c r="AB144" s="186">
        <v>0</v>
      </c>
      <c r="AC144" s="186"/>
      <c r="AD144" s="186">
        <v>0</v>
      </c>
      <c r="AE144" s="186"/>
      <c r="AF144" s="186">
        <v>0</v>
      </c>
      <c r="AG144" s="186"/>
      <c r="AH144" s="185">
        <v>0</v>
      </c>
      <c r="AI144" s="38"/>
      <c r="AJ144" s="180"/>
    </row>
    <row r="145" spans="2:36" ht="15" customHeight="1">
      <c r="B145" s="263"/>
      <c r="C145" s="85" t="s">
        <v>297</v>
      </c>
      <c r="D145" s="61">
        <v>1</v>
      </c>
      <c r="E145" s="58">
        <f t="shared" si="64"/>
        <v>6</v>
      </c>
      <c r="F145" s="61">
        <f t="shared" si="65"/>
        <v>0</v>
      </c>
      <c r="G145" s="58">
        <f t="shared" si="65"/>
        <v>5</v>
      </c>
      <c r="H145" s="61">
        <v>0</v>
      </c>
      <c r="I145" s="58">
        <f t="shared" si="66"/>
        <v>4</v>
      </c>
      <c r="J145" s="61">
        <v>0</v>
      </c>
      <c r="K145" s="58">
        <f t="shared" si="67"/>
        <v>1</v>
      </c>
      <c r="L145" s="61">
        <v>0</v>
      </c>
      <c r="M145" s="58">
        <f t="shared" si="68"/>
        <v>0</v>
      </c>
      <c r="N145" s="61">
        <v>0</v>
      </c>
      <c r="O145" s="58">
        <f t="shared" si="69"/>
        <v>0</v>
      </c>
      <c r="Q145" s="179"/>
      <c r="U145" s="271"/>
      <c r="V145" s="5" t="s">
        <v>297</v>
      </c>
      <c r="W145" s="187"/>
      <c r="X145" s="186">
        <v>5</v>
      </c>
      <c r="Y145" s="186"/>
      <c r="Z145" s="186">
        <v>5</v>
      </c>
      <c r="AA145" s="186"/>
      <c r="AB145" s="186">
        <v>4</v>
      </c>
      <c r="AC145" s="186"/>
      <c r="AD145" s="186">
        <v>1</v>
      </c>
      <c r="AE145" s="186"/>
      <c r="AF145" s="186">
        <v>0</v>
      </c>
      <c r="AG145" s="186"/>
      <c r="AH145" s="185">
        <v>0</v>
      </c>
      <c r="AI145" s="38"/>
      <c r="AJ145" s="180"/>
    </row>
    <row r="146" spans="2:36" ht="15" customHeight="1">
      <c r="B146" s="263"/>
      <c r="C146" s="85" t="s">
        <v>298</v>
      </c>
      <c r="D146" s="61">
        <v>0</v>
      </c>
      <c r="E146" s="58">
        <f t="shared" si="64"/>
        <v>0</v>
      </c>
      <c r="F146" s="61">
        <f t="shared" si="65"/>
        <v>0</v>
      </c>
      <c r="G146" s="58">
        <f t="shared" si="65"/>
        <v>0</v>
      </c>
      <c r="H146" s="61">
        <v>0</v>
      </c>
      <c r="I146" s="58">
        <f t="shared" si="66"/>
        <v>0</v>
      </c>
      <c r="J146" s="61">
        <v>0</v>
      </c>
      <c r="K146" s="58">
        <f t="shared" si="67"/>
        <v>0</v>
      </c>
      <c r="L146" s="61">
        <v>0</v>
      </c>
      <c r="M146" s="58">
        <f t="shared" si="68"/>
        <v>0</v>
      </c>
      <c r="N146" s="61">
        <v>0</v>
      </c>
      <c r="O146" s="58">
        <f t="shared" si="69"/>
        <v>0</v>
      </c>
      <c r="Q146" s="179"/>
      <c r="U146" s="271"/>
      <c r="V146" s="11" t="s">
        <v>298</v>
      </c>
      <c r="W146" s="184"/>
      <c r="X146" s="183">
        <v>0</v>
      </c>
      <c r="Y146" s="183"/>
      <c r="Z146" s="183">
        <v>0</v>
      </c>
      <c r="AA146" s="183"/>
      <c r="AB146" s="183">
        <v>0</v>
      </c>
      <c r="AC146" s="183"/>
      <c r="AD146" s="183">
        <v>0</v>
      </c>
      <c r="AE146" s="183"/>
      <c r="AF146" s="183">
        <v>0</v>
      </c>
      <c r="AG146" s="183"/>
      <c r="AH146" s="182">
        <v>0</v>
      </c>
      <c r="AI146" s="38"/>
      <c r="AJ146" s="180"/>
    </row>
    <row r="147" spans="2:36" ht="15" customHeight="1">
      <c r="B147" s="263"/>
      <c r="C147" s="174" t="s">
        <v>176</v>
      </c>
      <c r="D147" s="61">
        <f>SUM(D139:D146)</f>
        <v>13</v>
      </c>
      <c r="E147" s="61">
        <f aca="true" t="shared" si="70" ref="E147:O147">SUM(E139:E146)</f>
        <v>94</v>
      </c>
      <c r="F147" s="61">
        <f t="shared" si="70"/>
        <v>4</v>
      </c>
      <c r="G147" s="61">
        <f t="shared" si="70"/>
        <v>42</v>
      </c>
      <c r="H147" s="61">
        <f t="shared" si="70"/>
        <v>0</v>
      </c>
      <c r="I147" s="61">
        <f t="shared" si="70"/>
        <v>10</v>
      </c>
      <c r="J147" s="61">
        <f t="shared" si="70"/>
        <v>4</v>
      </c>
      <c r="K147" s="61">
        <f t="shared" si="70"/>
        <v>31</v>
      </c>
      <c r="L147" s="61">
        <f t="shared" si="70"/>
        <v>0</v>
      </c>
      <c r="M147" s="61">
        <f t="shared" si="70"/>
        <v>0</v>
      </c>
      <c r="N147" s="61">
        <f t="shared" si="70"/>
        <v>0</v>
      </c>
      <c r="O147" s="61">
        <f t="shared" si="70"/>
        <v>1</v>
      </c>
      <c r="Q147" s="179"/>
      <c r="U147" s="271"/>
      <c r="V147" s="5"/>
      <c r="W147" s="187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5"/>
      <c r="AI147" s="38"/>
      <c r="AJ147" s="180"/>
    </row>
    <row r="148" spans="2:36" ht="15" customHeight="1">
      <c r="B148" s="263"/>
      <c r="C148" s="85" t="s">
        <v>75</v>
      </c>
      <c r="D148" s="61">
        <v>1</v>
      </c>
      <c r="E148" s="58">
        <f>D148+X148</f>
        <v>2</v>
      </c>
      <c r="F148" s="61">
        <f>H148+J148+L148+N148</f>
        <v>0</v>
      </c>
      <c r="G148" s="58">
        <f>I148+K148+M148+O148</f>
        <v>0</v>
      </c>
      <c r="H148" s="61">
        <v>0</v>
      </c>
      <c r="I148" s="58">
        <f>H148+AB148</f>
        <v>0</v>
      </c>
      <c r="J148" s="61">
        <v>0</v>
      </c>
      <c r="K148" s="58">
        <f>J148+AD148</f>
        <v>0</v>
      </c>
      <c r="L148" s="61">
        <v>0</v>
      </c>
      <c r="M148" s="58">
        <f>L148+AF148</f>
        <v>0</v>
      </c>
      <c r="N148" s="61">
        <v>0</v>
      </c>
      <c r="O148" s="58">
        <f>N148+AH148</f>
        <v>0</v>
      </c>
      <c r="Q148" s="179"/>
      <c r="U148" s="271"/>
      <c r="V148" s="5" t="s">
        <v>75</v>
      </c>
      <c r="W148" s="187"/>
      <c r="X148" s="186">
        <v>1</v>
      </c>
      <c r="Y148" s="186"/>
      <c r="Z148" s="186">
        <v>0</v>
      </c>
      <c r="AA148" s="186"/>
      <c r="AB148" s="186">
        <v>0</v>
      </c>
      <c r="AC148" s="186"/>
      <c r="AD148" s="186">
        <v>0</v>
      </c>
      <c r="AE148" s="186"/>
      <c r="AF148" s="186">
        <v>0</v>
      </c>
      <c r="AG148" s="186"/>
      <c r="AH148" s="185">
        <v>0</v>
      </c>
      <c r="AI148" s="38"/>
      <c r="AJ148" s="180"/>
    </row>
    <row r="149" spans="2:36" ht="15" customHeight="1">
      <c r="B149" s="263"/>
      <c r="C149" s="85" t="s">
        <v>76</v>
      </c>
      <c r="D149" s="61">
        <v>0</v>
      </c>
      <c r="E149" s="58">
        <f>D149+X149</f>
        <v>2</v>
      </c>
      <c r="F149" s="61">
        <f>H149+J149+L149+N149</f>
        <v>0</v>
      </c>
      <c r="G149" s="58">
        <f>I149+K149+M149+O149</f>
        <v>0</v>
      </c>
      <c r="H149" s="61">
        <v>0</v>
      </c>
      <c r="I149" s="58">
        <f>H149+AB149</f>
        <v>0</v>
      </c>
      <c r="J149" s="61">
        <v>0</v>
      </c>
      <c r="K149" s="58">
        <f>J149+AD149</f>
        <v>0</v>
      </c>
      <c r="L149" s="61">
        <v>0</v>
      </c>
      <c r="M149" s="58">
        <f>L149+AF149</f>
        <v>0</v>
      </c>
      <c r="N149" s="61">
        <v>0</v>
      </c>
      <c r="O149" s="58">
        <f>N149+AH149</f>
        <v>0</v>
      </c>
      <c r="Q149" s="179"/>
      <c r="U149" s="271"/>
      <c r="V149" s="11" t="s">
        <v>76</v>
      </c>
      <c r="W149" s="184"/>
      <c r="X149" s="183">
        <v>2</v>
      </c>
      <c r="Y149" s="183"/>
      <c r="Z149" s="183">
        <v>0</v>
      </c>
      <c r="AA149" s="183"/>
      <c r="AB149" s="183">
        <v>0</v>
      </c>
      <c r="AC149" s="183"/>
      <c r="AD149" s="183">
        <v>0</v>
      </c>
      <c r="AE149" s="183"/>
      <c r="AF149" s="183">
        <v>0</v>
      </c>
      <c r="AG149" s="183"/>
      <c r="AH149" s="182">
        <v>0</v>
      </c>
      <c r="AI149" s="38"/>
      <c r="AJ149" s="180"/>
    </row>
    <row r="150" spans="2:36" ht="15" customHeight="1">
      <c r="B150" s="263"/>
      <c r="C150" s="174" t="s">
        <v>177</v>
      </c>
      <c r="D150" s="61">
        <f>SUM(D148:D149)</f>
        <v>1</v>
      </c>
      <c r="E150" s="61">
        <f aca="true" t="shared" si="71" ref="E150:O150">SUM(E148:E149)</f>
        <v>4</v>
      </c>
      <c r="F150" s="61">
        <f t="shared" si="71"/>
        <v>0</v>
      </c>
      <c r="G150" s="61">
        <f t="shared" si="71"/>
        <v>0</v>
      </c>
      <c r="H150" s="61">
        <f t="shared" si="71"/>
        <v>0</v>
      </c>
      <c r="I150" s="61">
        <f t="shared" si="71"/>
        <v>0</v>
      </c>
      <c r="J150" s="61">
        <f t="shared" si="71"/>
        <v>0</v>
      </c>
      <c r="K150" s="61">
        <f t="shared" si="71"/>
        <v>0</v>
      </c>
      <c r="L150" s="61">
        <f t="shared" si="71"/>
        <v>0</v>
      </c>
      <c r="M150" s="61">
        <f t="shared" si="71"/>
        <v>0</v>
      </c>
      <c r="N150" s="61">
        <f t="shared" si="71"/>
        <v>0</v>
      </c>
      <c r="O150" s="61">
        <f t="shared" si="71"/>
        <v>0</v>
      </c>
      <c r="Q150" s="179"/>
      <c r="U150" s="271"/>
      <c r="V150" s="5"/>
      <c r="W150" s="187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5"/>
      <c r="AI150" s="38"/>
      <c r="AJ150" s="180"/>
    </row>
    <row r="151" spans="2:36" ht="15" customHeight="1">
      <c r="B151" s="263"/>
      <c r="C151" s="85" t="s">
        <v>77</v>
      </c>
      <c r="D151" s="61">
        <v>0</v>
      </c>
      <c r="E151" s="58">
        <f>D151+X151</f>
        <v>2</v>
      </c>
      <c r="F151" s="61">
        <f>H151+J151+L151+N151</f>
        <v>0</v>
      </c>
      <c r="G151" s="58">
        <f>I151+K151+M151+O151</f>
        <v>0</v>
      </c>
      <c r="H151" s="61">
        <v>0</v>
      </c>
      <c r="I151" s="58">
        <f>H151+AB151</f>
        <v>0</v>
      </c>
      <c r="J151" s="61">
        <v>0</v>
      </c>
      <c r="K151" s="58">
        <f>J151+AD151</f>
        <v>0</v>
      </c>
      <c r="L151" s="61">
        <v>0</v>
      </c>
      <c r="M151" s="58">
        <f>L151+AF151</f>
        <v>0</v>
      </c>
      <c r="N151" s="61">
        <v>0</v>
      </c>
      <c r="O151" s="58">
        <f>N151+AH151</f>
        <v>0</v>
      </c>
      <c r="Q151" s="179"/>
      <c r="U151" s="271"/>
      <c r="V151" s="5" t="s">
        <v>77</v>
      </c>
      <c r="W151" s="187"/>
      <c r="X151" s="186">
        <v>2</v>
      </c>
      <c r="Y151" s="186"/>
      <c r="Z151" s="186">
        <v>0</v>
      </c>
      <c r="AA151" s="186"/>
      <c r="AB151" s="186">
        <v>0</v>
      </c>
      <c r="AC151" s="186"/>
      <c r="AD151" s="186">
        <v>0</v>
      </c>
      <c r="AE151" s="186"/>
      <c r="AF151" s="186">
        <v>0</v>
      </c>
      <c r="AG151" s="186"/>
      <c r="AH151" s="185">
        <v>0</v>
      </c>
      <c r="AI151" s="38"/>
      <c r="AJ151" s="180"/>
    </row>
    <row r="152" spans="2:36" ht="15" customHeight="1" thickBot="1">
      <c r="B152" s="263"/>
      <c r="C152" s="85" t="s">
        <v>78</v>
      </c>
      <c r="D152" s="61">
        <v>2</v>
      </c>
      <c r="E152" s="58">
        <f>D152+X152</f>
        <v>7</v>
      </c>
      <c r="F152" s="61">
        <f>H152+J152+L152+N152</f>
        <v>0</v>
      </c>
      <c r="G152" s="58">
        <f>I152+K152+M152+O152</f>
        <v>1</v>
      </c>
      <c r="H152" s="61">
        <v>0</v>
      </c>
      <c r="I152" s="58">
        <f>H152+AB152</f>
        <v>1</v>
      </c>
      <c r="J152" s="61">
        <v>0</v>
      </c>
      <c r="K152" s="58">
        <f>J152+AD152</f>
        <v>0</v>
      </c>
      <c r="L152" s="61">
        <v>0</v>
      </c>
      <c r="M152" s="58">
        <f>L152+AF152</f>
        <v>0</v>
      </c>
      <c r="N152" s="61">
        <v>0</v>
      </c>
      <c r="O152" s="58">
        <f>N152+AH152</f>
        <v>0</v>
      </c>
      <c r="Q152" s="179"/>
      <c r="U152" s="271"/>
      <c r="V152" s="9" t="s">
        <v>78</v>
      </c>
      <c r="W152" s="181"/>
      <c r="X152" s="177">
        <v>5</v>
      </c>
      <c r="Y152" s="177"/>
      <c r="Z152" s="177">
        <v>1</v>
      </c>
      <c r="AA152" s="177"/>
      <c r="AB152" s="177">
        <v>1</v>
      </c>
      <c r="AC152" s="177"/>
      <c r="AD152" s="177">
        <v>0</v>
      </c>
      <c r="AE152" s="177"/>
      <c r="AF152" s="177">
        <v>0</v>
      </c>
      <c r="AG152" s="177"/>
      <c r="AH152" s="176">
        <v>0</v>
      </c>
      <c r="AI152" s="38"/>
      <c r="AJ152" s="44"/>
    </row>
    <row r="153" spans="2:36" ht="15" customHeight="1">
      <c r="B153" s="263"/>
      <c r="C153" s="174" t="s">
        <v>178</v>
      </c>
      <c r="D153" s="61">
        <f>SUM(D151:D152)</f>
        <v>2</v>
      </c>
      <c r="E153" s="61">
        <f aca="true" t="shared" si="72" ref="E153:O153">SUM(E151:E152)</f>
        <v>9</v>
      </c>
      <c r="F153" s="61">
        <f t="shared" si="72"/>
        <v>0</v>
      </c>
      <c r="G153" s="61">
        <f t="shared" si="72"/>
        <v>1</v>
      </c>
      <c r="H153" s="61">
        <f t="shared" si="72"/>
        <v>0</v>
      </c>
      <c r="I153" s="61">
        <f t="shared" si="72"/>
        <v>1</v>
      </c>
      <c r="J153" s="61">
        <f t="shared" si="72"/>
        <v>0</v>
      </c>
      <c r="K153" s="61">
        <f t="shared" si="72"/>
        <v>0</v>
      </c>
      <c r="L153" s="61">
        <f t="shared" si="72"/>
        <v>0</v>
      </c>
      <c r="M153" s="61">
        <f t="shared" si="72"/>
        <v>0</v>
      </c>
      <c r="N153" s="61">
        <f t="shared" si="72"/>
        <v>0</v>
      </c>
      <c r="O153" s="61">
        <f t="shared" si="72"/>
        <v>0</v>
      </c>
      <c r="Q153" s="179"/>
      <c r="U153" s="155"/>
      <c r="V153" s="5"/>
      <c r="W153" s="187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5"/>
      <c r="AI153" s="38"/>
      <c r="AJ153" s="44"/>
    </row>
    <row r="154" spans="2:36" ht="15" customHeight="1">
      <c r="B154" s="263" t="s">
        <v>127</v>
      </c>
      <c r="C154" s="85" t="s">
        <v>79</v>
      </c>
      <c r="D154" s="61">
        <v>0</v>
      </c>
      <c r="E154" s="58">
        <f>D154+X154</f>
        <v>4</v>
      </c>
      <c r="F154" s="61">
        <f>H154+J154+L154+N154</f>
        <v>0</v>
      </c>
      <c r="G154" s="58">
        <f>I154+K154+M154+O154</f>
        <v>0</v>
      </c>
      <c r="H154" s="61">
        <v>0</v>
      </c>
      <c r="I154" s="58">
        <f>H154+AB154</f>
        <v>0</v>
      </c>
      <c r="J154" s="61">
        <v>0</v>
      </c>
      <c r="K154" s="58">
        <f>J154+AD154</f>
        <v>0</v>
      </c>
      <c r="L154" s="61">
        <v>0</v>
      </c>
      <c r="M154" s="58">
        <f>L154+AF154</f>
        <v>0</v>
      </c>
      <c r="N154" s="61">
        <v>0</v>
      </c>
      <c r="O154" s="58">
        <f>N154+AH154</f>
        <v>0</v>
      </c>
      <c r="Q154" s="179"/>
      <c r="U154" s="271" t="s">
        <v>127</v>
      </c>
      <c r="V154" s="5" t="s">
        <v>79</v>
      </c>
      <c r="W154" s="187"/>
      <c r="X154" s="186">
        <v>4</v>
      </c>
      <c r="Y154" s="186"/>
      <c r="Z154" s="186">
        <v>0</v>
      </c>
      <c r="AA154" s="186"/>
      <c r="AB154" s="186">
        <v>0</v>
      </c>
      <c r="AC154" s="186"/>
      <c r="AD154" s="186">
        <v>0</v>
      </c>
      <c r="AE154" s="186"/>
      <c r="AF154" s="186">
        <v>0</v>
      </c>
      <c r="AG154" s="186"/>
      <c r="AH154" s="185">
        <v>0</v>
      </c>
      <c r="AI154" s="38"/>
      <c r="AJ154" s="180"/>
    </row>
    <row r="155" spans="2:36" ht="15" customHeight="1">
      <c r="B155" s="263"/>
      <c r="C155" s="85" t="s">
        <v>80</v>
      </c>
      <c r="D155" s="61">
        <v>0</v>
      </c>
      <c r="E155" s="58">
        <f>D155+X155</f>
        <v>2</v>
      </c>
      <c r="F155" s="61">
        <f>H155+J155+L155+N155</f>
        <v>0</v>
      </c>
      <c r="G155" s="58">
        <f>I155+K155+M155+O155</f>
        <v>1</v>
      </c>
      <c r="H155" s="61">
        <v>0</v>
      </c>
      <c r="I155" s="58">
        <f>H155+AB155</f>
        <v>0</v>
      </c>
      <c r="J155" s="61">
        <v>0</v>
      </c>
      <c r="K155" s="58">
        <f>J155+AD155</f>
        <v>1</v>
      </c>
      <c r="L155" s="61">
        <v>0</v>
      </c>
      <c r="M155" s="58">
        <f>L155+AF155</f>
        <v>0</v>
      </c>
      <c r="N155" s="61">
        <v>0</v>
      </c>
      <c r="O155" s="58">
        <f>N155+AH155</f>
        <v>0</v>
      </c>
      <c r="Q155" s="179"/>
      <c r="U155" s="271"/>
      <c r="V155" s="11" t="s">
        <v>80</v>
      </c>
      <c r="W155" s="184"/>
      <c r="X155" s="183">
        <v>2</v>
      </c>
      <c r="Y155" s="183"/>
      <c r="Z155" s="183">
        <v>1</v>
      </c>
      <c r="AA155" s="183"/>
      <c r="AB155" s="183">
        <v>0</v>
      </c>
      <c r="AC155" s="183"/>
      <c r="AD155" s="183">
        <v>1</v>
      </c>
      <c r="AE155" s="183"/>
      <c r="AF155" s="183">
        <v>0</v>
      </c>
      <c r="AG155" s="183"/>
      <c r="AH155" s="182">
        <v>0</v>
      </c>
      <c r="AI155" s="38"/>
      <c r="AJ155" s="180"/>
    </row>
    <row r="156" spans="2:36" ht="15" customHeight="1">
      <c r="B156" s="263"/>
      <c r="C156" s="174" t="s">
        <v>179</v>
      </c>
      <c r="D156" s="61">
        <f>SUM(D154:D155)</f>
        <v>0</v>
      </c>
      <c r="E156" s="61">
        <f aca="true" t="shared" si="73" ref="E156:O156">SUM(E154:E155)</f>
        <v>6</v>
      </c>
      <c r="F156" s="61">
        <f t="shared" si="73"/>
        <v>0</v>
      </c>
      <c r="G156" s="61">
        <f t="shared" si="73"/>
        <v>1</v>
      </c>
      <c r="H156" s="61">
        <f t="shared" si="73"/>
        <v>0</v>
      </c>
      <c r="I156" s="61">
        <f t="shared" si="73"/>
        <v>0</v>
      </c>
      <c r="J156" s="61">
        <f t="shared" si="73"/>
        <v>0</v>
      </c>
      <c r="K156" s="61">
        <f t="shared" si="73"/>
        <v>1</v>
      </c>
      <c r="L156" s="61">
        <f t="shared" si="73"/>
        <v>0</v>
      </c>
      <c r="M156" s="61">
        <f t="shared" si="73"/>
        <v>0</v>
      </c>
      <c r="N156" s="61">
        <f t="shared" si="73"/>
        <v>0</v>
      </c>
      <c r="O156" s="61">
        <f t="shared" si="73"/>
        <v>0</v>
      </c>
      <c r="Q156" s="179"/>
      <c r="U156" s="271"/>
      <c r="V156" s="11"/>
      <c r="W156" s="184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2"/>
      <c r="AI156" s="38"/>
      <c r="AJ156" s="180"/>
    </row>
    <row r="157" spans="2:36" ht="15" customHeight="1">
      <c r="B157" s="263"/>
      <c r="C157" s="174" t="s">
        <v>81</v>
      </c>
      <c r="D157" s="61">
        <v>0</v>
      </c>
      <c r="E157" s="58">
        <f>D157+X157</f>
        <v>1</v>
      </c>
      <c r="F157" s="61">
        <f aca="true" t="shared" si="74" ref="F157:G160">H157+J157+L157+N157</f>
        <v>0</v>
      </c>
      <c r="G157" s="58">
        <f t="shared" si="74"/>
        <v>0</v>
      </c>
      <c r="H157" s="61">
        <v>0</v>
      </c>
      <c r="I157" s="58">
        <f>H157+AB157</f>
        <v>0</v>
      </c>
      <c r="J157" s="61">
        <v>0</v>
      </c>
      <c r="K157" s="58">
        <f>J157+AD157</f>
        <v>0</v>
      </c>
      <c r="L157" s="61">
        <v>0</v>
      </c>
      <c r="M157" s="58">
        <f>L157+AF157</f>
        <v>0</v>
      </c>
      <c r="N157" s="61">
        <v>0</v>
      </c>
      <c r="O157" s="58">
        <f>N157+AH157</f>
        <v>0</v>
      </c>
      <c r="Q157" s="179"/>
      <c r="U157" s="271"/>
      <c r="V157" s="86" t="s">
        <v>81</v>
      </c>
      <c r="W157" s="190"/>
      <c r="X157" s="189">
        <v>1</v>
      </c>
      <c r="Y157" s="189"/>
      <c r="Z157" s="189">
        <v>0</v>
      </c>
      <c r="AA157" s="189"/>
      <c r="AB157" s="189">
        <v>0</v>
      </c>
      <c r="AC157" s="189"/>
      <c r="AD157" s="189">
        <v>0</v>
      </c>
      <c r="AE157" s="189"/>
      <c r="AF157" s="189">
        <v>0</v>
      </c>
      <c r="AG157" s="189"/>
      <c r="AH157" s="188">
        <v>0</v>
      </c>
      <c r="AI157" s="38"/>
      <c r="AJ157" s="180"/>
    </row>
    <row r="158" spans="2:36" ht="15" customHeight="1">
      <c r="B158" s="263"/>
      <c r="C158" s="85" t="s">
        <v>82</v>
      </c>
      <c r="D158" s="61">
        <v>2</v>
      </c>
      <c r="E158" s="58">
        <f>D158+X158</f>
        <v>3</v>
      </c>
      <c r="F158" s="61">
        <f t="shared" si="74"/>
        <v>1</v>
      </c>
      <c r="G158" s="58">
        <f t="shared" si="74"/>
        <v>1</v>
      </c>
      <c r="H158" s="61">
        <v>1</v>
      </c>
      <c r="I158" s="58">
        <f>H158+AB158</f>
        <v>1</v>
      </c>
      <c r="J158" s="61">
        <v>0</v>
      </c>
      <c r="K158" s="58">
        <f>J158+AD158</f>
        <v>0</v>
      </c>
      <c r="L158" s="61">
        <v>0</v>
      </c>
      <c r="M158" s="58">
        <f>L158+AF158</f>
        <v>0</v>
      </c>
      <c r="N158" s="61">
        <v>0</v>
      </c>
      <c r="O158" s="58">
        <f>N158+AH158</f>
        <v>0</v>
      </c>
      <c r="Q158" s="179"/>
      <c r="U158" s="271"/>
      <c r="V158" s="5" t="s">
        <v>82</v>
      </c>
      <c r="W158" s="187"/>
      <c r="X158" s="186">
        <v>1</v>
      </c>
      <c r="Y158" s="186"/>
      <c r="Z158" s="186">
        <v>0</v>
      </c>
      <c r="AA158" s="186"/>
      <c r="AB158" s="186">
        <v>0</v>
      </c>
      <c r="AC158" s="186"/>
      <c r="AD158" s="186">
        <v>0</v>
      </c>
      <c r="AE158" s="186"/>
      <c r="AF158" s="186">
        <v>0</v>
      </c>
      <c r="AG158" s="186"/>
      <c r="AH158" s="185">
        <v>0</v>
      </c>
      <c r="AI158" s="38"/>
      <c r="AJ158" s="180"/>
    </row>
    <row r="159" spans="2:36" ht="15" customHeight="1">
      <c r="B159" s="263"/>
      <c r="C159" s="85" t="s">
        <v>83</v>
      </c>
      <c r="D159" s="61">
        <v>1</v>
      </c>
      <c r="E159" s="58">
        <f>D159+X159</f>
        <v>5</v>
      </c>
      <c r="F159" s="61">
        <f t="shared" si="74"/>
        <v>0</v>
      </c>
      <c r="G159" s="58">
        <f t="shared" si="74"/>
        <v>0</v>
      </c>
      <c r="H159" s="61">
        <v>0</v>
      </c>
      <c r="I159" s="58">
        <f>H159+AB159</f>
        <v>0</v>
      </c>
      <c r="J159" s="61">
        <v>0</v>
      </c>
      <c r="K159" s="58">
        <f>J159+AD159</f>
        <v>0</v>
      </c>
      <c r="L159" s="61">
        <v>0</v>
      </c>
      <c r="M159" s="58">
        <f>L159+AF159</f>
        <v>0</v>
      </c>
      <c r="N159" s="61">
        <v>0</v>
      </c>
      <c r="O159" s="58">
        <f>N159+AH159</f>
        <v>0</v>
      </c>
      <c r="Q159" s="179"/>
      <c r="U159" s="271"/>
      <c r="V159" s="5" t="s">
        <v>83</v>
      </c>
      <c r="W159" s="187"/>
      <c r="X159" s="186">
        <v>4</v>
      </c>
      <c r="Y159" s="186"/>
      <c r="Z159" s="186">
        <v>0</v>
      </c>
      <c r="AA159" s="186"/>
      <c r="AB159" s="186">
        <v>0</v>
      </c>
      <c r="AC159" s="186"/>
      <c r="AD159" s="186">
        <v>0</v>
      </c>
      <c r="AE159" s="186"/>
      <c r="AF159" s="186">
        <v>0</v>
      </c>
      <c r="AG159" s="186"/>
      <c r="AH159" s="185">
        <v>0</v>
      </c>
      <c r="AI159" s="38"/>
      <c r="AJ159" s="180"/>
    </row>
    <row r="160" spans="2:36" ht="15" customHeight="1">
      <c r="B160" s="263"/>
      <c r="C160" s="85" t="s">
        <v>84</v>
      </c>
      <c r="D160" s="61">
        <v>0</v>
      </c>
      <c r="E160" s="58">
        <f>D160+X160</f>
        <v>0</v>
      </c>
      <c r="F160" s="61">
        <f t="shared" si="74"/>
        <v>0</v>
      </c>
      <c r="G160" s="58">
        <f t="shared" si="74"/>
        <v>0</v>
      </c>
      <c r="H160" s="61">
        <v>0</v>
      </c>
      <c r="I160" s="58">
        <f>H160+AB160</f>
        <v>0</v>
      </c>
      <c r="J160" s="61">
        <v>0</v>
      </c>
      <c r="K160" s="58">
        <f>J160+AD160</f>
        <v>0</v>
      </c>
      <c r="L160" s="61">
        <v>0</v>
      </c>
      <c r="M160" s="58">
        <f>L160+AF160</f>
        <v>0</v>
      </c>
      <c r="N160" s="61">
        <v>0</v>
      </c>
      <c r="O160" s="58">
        <f>N160+AH160</f>
        <v>0</v>
      </c>
      <c r="Q160" s="179"/>
      <c r="U160" s="271"/>
      <c r="V160" s="11" t="s">
        <v>84</v>
      </c>
      <c r="W160" s="184"/>
      <c r="X160" s="183">
        <v>0</v>
      </c>
      <c r="Y160" s="183"/>
      <c r="Z160" s="183">
        <v>0</v>
      </c>
      <c r="AA160" s="183"/>
      <c r="AB160" s="183">
        <v>0</v>
      </c>
      <c r="AC160" s="183"/>
      <c r="AD160" s="183">
        <v>0</v>
      </c>
      <c r="AE160" s="183"/>
      <c r="AF160" s="183">
        <v>0</v>
      </c>
      <c r="AG160" s="183"/>
      <c r="AH160" s="182">
        <v>0</v>
      </c>
      <c r="AI160" s="38"/>
      <c r="AJ160" s="180"/>
    </row>
    <row r="161" spans="2:36" ht="15" customHeight="1">
      <c r="B161" s="263"/>
      <c r="C161" s="174" t="s">
        <v>180</v>
      </c>
      <c r="D161" s="61">
        <f>SUM(D158:D160)</f>
        <v>3</v>
      </c>
      <c r="E161" s="61">
        <f aca="true" t="shared" si="75" ref="E161:O161">SUM(E158:E160)</f>
        <v>8</v>
      </c>
      <c r="F161" s="61">
        <f t="shared" si="75"/>
        <v>1</v>
      </c>
      <c r="G161" s="61">
        <f t="shared" si="75"/>
        <v>1</v>
      </c>
      <c r="H161" s="61">
        <f t="shared" si="75"/>
        <v>1</v>
      </c>
      <c r="I161" s="61">
        <f t="shared" si="75"/>
        <v>1</v>
      </c>
      <c r="J161" s="61">
        <f t="shared" si="75"/>
        <v>0</v>
      </c>
      <c r="K161" s="61">
        <f t="shared" si="75"/>
        <v>0</v>
      </c>
      <c r="L161" s="61">
        <f t="shared" si="75"/>
        <v>0</v>
      </c>
      <c r="M161" s="61">
        <f t="shared" si="75"/>
        <v>0</v>
      </c>
      <c r="N161" s="61">
        <f t="shared" si="75"/>
        <v>0</v>
      </c>
      <c r="O161" s="61">
        <f t="shared" si="75"/>
        <v>0</v>
      </c>
      <c r="Q161" s="179"/>
      <c r="U161" s="271"/>
      <c r="V161" s="5"/>
      <c r="W161" s="187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5"/>
      <c r="AI161" s="38"/>
      <c r="AJ161" s="180"/>
    </row>
    <row r="162" spans="2:36" ht="15" customHeight="1">
      <c r="B162" s="263"/>
      <c r="C162" s="85" t="s">
        <v>85</v>
      </c>
      <c r="D162" s="61">
        <v>0</v>
      </c>
      <c r="E162" s="58">
        <f>D162+X162</f>
        <v>1</v>
      </c>
      <c r="F162" s="61">
        <f aca="true" t="shared" si="76" ref="F162:G165">H162+J162+L162+N162</f>
        <v>0</v>
      </c>
      <c r="G162" s="58">
        <f t="shared" si="76"/>
        <v>0</v>
      </c>
      <c r="H162" s="61">
        <v>0</v>
      </c>
      <c r="I162" s="58">
        <f>H162+AB162</f>
        <v>0</v>
      </c>
      <c r="J162" s="61">
        <v>0</v>
      </c>
      <c r="K162" s="58">
        <f>J162+AD162</f>
        <v>0</v>
      </c>
      <c r="L162" s="61">
        <v>0</v>
      </c>
      <c r="M162" s="58">
        <f>L162+AF162</f>
        <v>0</v>
      </c>
      <c r="N162" s="61">
        <v>0</v>
      </c>
      <c r="O162" s="58">
        <f>N162+AH162</f>
        <v>0</v>
      </c>
      <c r="Q162" s="179"/>
      <c r="U162" s="271"/>
      <c r="V162" s="5" t="s">
        <v>85</v>
      </c>
      <c r="W162" s="187"/>
      <c r="X162" s="186">
        <v>1</v>
      </c>
      <c r="Y162" s="186"/>
      <c r="Z162" s="186">
        <v>0</v>
      </c>
      <c r="AA162" s="186"/>
      <c r="AB162" s="186">
        <v>0</v>
      </c>
      <c r="AC162" s="186"/>
      <c r="AD162" s="186">
        <v>0</v>
      </c>
      <c r="AE162" s="186"/>
      <c r="AF162" s="186">
        <v>0</v>
      </c>
      <c r="AG162" s="186"/>
      <c r="AH162" s="185">
        <v>0</v>
      </c>
      <c r="AI162" s="38"/>
      <c r="AJ162" s="180"/>
    </row>
    <row r="163" spans="2:36" ht="15" customHeight="1">
      <c r="B163" s="263"/>
      <c r="C163" s="85" t="s">
        <v>86</v>
      </c>
      <c r="D163" s="61">
        <v>2</v>
      </c>
      <c r="E163" s="58">
        <f>D163+X163</f>
        <v>8</v>
      </c>
      <c r="F163" s="61">
        <f t="shared" si="76"/>
        <v>0</v>
      </c>
      <c r="G163" s="58">
        <f t="shared" si="76"/>
        <v>1</v>
      </c>
      <c r="H163" s="61">
        <v>0</v>
      </c>
      <c r="I163" s="58">
        <f>H163+AB163</f>
        <v>1</v>
      </c>
      <c r="J163" s="61">
        <v>0</v>
      </c>
      <c r="K163" s="58">
        <f>J163+AD163</f>
        <v>0</v>
      </c>
      <c r="L163" s="61">
        <v>0</v>
      </c>
      <c r="M163" s="58">
        <f>L163+AF163</f>
        <v>0</v>
      </c>
      <c r="N163" s="61">
        <v>0</v>
      </c>
      <c r="O163" s="58">
        <f>N163+AH163</f>
        <v>0</v>
      </c>
      <c r="Q163" s="179"/>
      <c r="U163" s="271"/>
      <c r="V163" s="5" t="s">
        <v>86</v>
      </c>
      <c r="W163" s="187"/>
      <c r="X163" s="186">
        <v>6</v>
      </c>
      <c r="Y163" s="186"/>
      <c r="Z163" s="186">
        <v>1</v>
      </c>
      <c r="AA163" s="186"/>
      <c r="AB163" s="186">
        <v>1</v>
      </c>
      <c r="AC163" s="186"/>
      <c r="AD163" s="186">
        <v>0</v>
      </c>
      <c r="AE163" s="186"/>
      <c r="AF163" s="186">
        <v>0</v>
      </c>
      <c r="AG163" s="186"/>
      <c r="AH163" s="185">
        <v>0</v>
      </c>
      <c r="AI163" s="38"/>
      <c r="AJ163" s="180"/>
    </row>
    <row r="164" spans="2:36" ht="15" customHeight="1">
      <c r="B164" s="263"/>
      <c r="C164" s="85" t="s">
        <v>87</v>
      </c>
      <c r="D164" s="61">
        <v>0</v>
      </c>
      <c r="E164" s="58">
        <f>D164+X164</f>
        <v>4</v>
      </c>
      <c r="F164" s="61">
        <f t="shared" si="76"/>
        <v>0</v>
      </c>
      <c r="G164" s="58">
        <f t="shared" si="76"/>
        <v>0</v>
      </c>
      <c r="H164" s="61">
        <v>0</v>
      </c>
      <c r="I164" s="58">
        <f>H164+AB164</f>
        <v>0</v>
      </c>
      <c r="J164" s="61">
        <v>0</v>
      </c>
      <c r="K164" s="58">
        <f>J164+AD164</f>
        <v>0</v>
      </c>
      <c r="L164" s="61">
        <v>0</v>
      </c>
      <c r="M164" s="58">
        <f>L164+AF164</f>
        <v>0</v>
      </c>
      <c r="N164" s="61">
        <v>0</v>
      </c>
      <c r="O164" s="58">
        <f>N164+AH164</f>
        <v>0</v>
      </c>
      <c r="Q164" s="179"/>
      <c r="U164" s="271"/>
      <c r="V164" s="5" t="s">
        <v>87</v>
      </c>
      <c r="W164" s="187"/>
      <c r="X164" s="186">
        <v>4</v>
      </c>
      <c r="Y164" s="186"/>
      <c r="Z164" s="186">
        <v>0</v>
      </c>
      <c r="AA164" s="186"/>
      <c r="AB164" s="186">
        <v>0</v>
      </c>
      <c r="AC164" s="186"/>
      <c r="AD164" s="186">
        <v>0</v>
      </c>
      <c r="AE164" s="186"/>
      <c r="AF164" s="186">
        <v>0</v>
      </c>
      <c r="AG164" s="186"/>
      <c r="AH164" s="185">
        <v>0</v>
      </c>
      <c r="AI164" s="38"/>
      <c r="AJ164" s="180"/>
    </row>
    <row r="165" spans="2:36" ht="15" customHeight="1">
      <c r="B165" s="263"/>
      <c r="C165" s="85" t="s">
        <v>88</v>
      </c>
      <c r="D165" s="61">
        <v>1</v>
      </c>
      <c r="E165" s="58">
        <f>D165+X165</f>
        <v>7</v>
      </c>
      <c r="F165" s="61">
        <f t="shared" si="76"/>
        <v>0</v>
      </c>
      <c r="G165" s="58">
        <f t="shared" si="76"/>
        <v>1</v>
      </c>
      <c r="H165" s="61">
        <v>0</v>
      </c>
      <c r="I165" s="58">
        <f>H165+AB165</f>
        <v>0</v>
      </c>
      <c r="J165" s="61">
        <v>0</v>
      </c>
      <c r="K165" s="58">
        <f>J165+AD165</f>
        <v>1</v>
      </c>
      <c r="L165" s="61">
        <v>0</v>
      </c>
      <c r="M165" s="58">
        <f>L165+AF165</f>
        <v>0</v>
      </c>
      <c r="N165" s="61">
        <v>0</v>
      </c>
      <c r="O165" s="58">
        <f>N165+AH165</f>
        <v>0</v>
      </c>
      <c r="Q165" s="179"/>
      <c r="U165" s="271"/>
      <c r="V165" s="11" t="s">
        <v>88</v>
      </c>
      <c r="W165" s="184"/>
      <c r="X165" s="183">
        <v>6</v>
      </c>
      <c r="Y165" s="183"/>
      <c r="Z165" s="183">
        <v>1</v>
      </c>
      <c r="AA165" s="183"/>
      <c r="AB165" s="183">
        <v>0</v>
      </c>
      <c r="AC165" s="183"/>
      <c r="AD165" s="183">
        <v>1</v>
      </c>
      <c r="AE165" s="183"/>
      <c r="AF165" s="183">
        <v>0</v>
      </c>
      <c r="AG165" s="183"/>
      <c r="AH165" s="182">
        <v>0</v>
      </c>
      <c r="AI165" s="38"/>
      <c r="AJ165" s="180"/>
    </row>
    <row r="166" spans="2:36" ht="15" customHeight="1">
      <c r="B166" s="263"/>
      <c r="C166" s="174" t="s">
        <v>181</v>
      </c>
      <c r="D166" s="61">
        <f>SUM(D162:D165)</f>
        <v>3</v>
      </c>
      <c r="E166" s="61">
        <f aca="true" t="shared" si="77" ref="E166:O166">SUM(E162:E165)</f>
        <v>20</v>
      </c>
      <c r="F166" s="61">
        <f t="shared" si="77"/>
        <v>0</v>
      </c>
      <c r="G166" s="61">
        <f t="shared" si="77"/>
        <v>2</v>
      </c>
      <c r="H166" s="61">
        <f t="shared" si="77"/>
        <v>0</v>
      </c>
      <c r="I166" s="61">
        <f t="shared" si="77"/>
        <v>1</v>
      </c>
      <c r="J166" s="61">
        <f t="shared" si="77"/>
        <v>0</v>
      </c>
      <c r="K166" s="61">
        <f t="shared" si="77"/>
        <v>1</v>
      </c>
      <c r="L166" s="61">
        <f t="shared" si="77"/>
        <v>0</v>
      </c>
      <c r="M166" s="61">
        <f t="shared" si="77"/>
        <v>0</v>
      </c>
      <c r="N166" s="61">
        <f t="shared" si="77"/>
        <v>0</v>
      </c>
      <c r="O166" s="61">
        <f t="shared" si="77"/>
        <v>0</v>
      </c>
      <c r="Q166" s="179"/>
      <c r="U166" s="271"/>
      <c r="V166" s="5"/>
      <c r="W166" s="187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5"/>
      <c r="AI166" s="38"/>
      <c r="AJ166" s="180"/>
    </row>
    <row r="167" spans="2:36" ht="15" customHeight="1">
      <c r="B167" s="263"/>
      <c r="C167" s="85" t="s">
        <v>89</v>
      </c>
      <c r="D167" s="61">
        <v>0</v>
      </c>
      <c r="E167" s="58">
        <f>D167+X167</f>
        <v>5</v>
      </c>
      <c r="F167" s="61">
        <f>H167+J167+L167+N167</f>
        <v>0</v>
      </c>
      <c r="G167" s="58">
        <f>I167+K167+M167+O167</f>
        <v>1</v>
      </c>
      <c r="H167" s="61">
        <v>0</v>
      </c>
      <c r="I167" s="58">
        <f>H167+AB167</f>
        <v>0</v>
      </c>
      <c r="J167" s="61">
        <v>0</v>
      </c>
      <c r="K167" s="58">
        <f>J167+AD167</f>
        <v>1</v>
      </c>
      <c r="L167" s="61">
        <v>0</v>
      </c>
      <c r="M167" s="58">
        <f>L167+AF167</f>
        <v>0</v>
      </c>
      <c r="N167" s="61">
        <v>0</v>
      </c>
      <c r="O167" s="58">
        <f>N167+AH167</f>
        <v>0</v>
      </c>
      <c r="Q167" s="179"/>
      <c r="U167" s="271"/>
      <c r="V167" s="5" t="s">
        <v>89</v>
      </c>
      <c r="W167" s="187"/>
      <c r="X167" s="186">
        <v>5</v>
      </c>
      <c r="Y167" s="186"/>
      <c r="Z167" s="186">
        <v>1</v>
      </c>
      <c r="AA167" s="186"/>
      <c r="AB167" s="186">
        <v>0</v>
      </c>
      <c r="AC167" s="186"/>
      <c r="AD167" s="186">
        <v>1</v>
      </c>
      <c r="AE167" s="186"/>
      <c r="AF167" s="186">
        <v>0</v>
      </c>
      <c r="AG167" s="186"/>
      <c r="AH167" s="185">
        <v>0</v>
      </c>
      <c r="AI167" s="38"/>
      <c r="AJ167" s="180"/>
    </row>
    <row r="168" spans="2:36" ht="15" customHeight="1">
      <c r="B168" s="263"/>
      <c r="C168" s="85" t="s">
        <v>90</v>
      </c>
      <c r="D168" s="61">
        <v>0</v>
      </c>
      <c r="E168" s="58">
        <f>D168+X168</f>
        <v>1</v>
      </c>
      <c r="F168" s="61">
        <f>H168+J168+L168+N168</f>
        <v>0</v>
      </c>
      <c r="G168" s="58">
        <f>I168+K168+M168+O168</f>
        <v>1</v>
      </c>
      <c r="H168" s="61">
        <v>0</v>
      </c>
      <c r="I168" s="58">
        <f>H168+AB168</f>
        <v>1</v>
      </c>
      <c r="J168" s="61">
        <v>0</v>
      </c>
      <c r="K168" s="58">
        <f>J168+AD168</f>
        <v>0</v>
      </c>
      <c r="L168" s="61">
        <v>0</v>
      </c>
      <c r="M168" s="58">
        <f>L168+AF168</f>
        <v>0</v>
      </c>
      <c r="N168" s="61">
        <v>0</v>
      </c>
      <c r="O168" s="58">
        <f>N168+AH168</f>
        <v>0</v>
      </c>
      <c r="Q168" s="179"/>
      <c r="U168" s="271"/>
      <c r="V168" s="11" t="s">
        <v>90</v>
      </c>
      <c r="W168" s="184"/>
      <c r="X168" s="183">
        <v>1</v>
      </c>
      <c r="Y168" s="183"/>
      <c r="Z168" s="183">
        <v>1</v>
      </c>
      <c r="AA168" s="183"/>
      <c r="AB168" s="183">
        <v>1</v>
      </c>
      <c r="AC168" s="183"/>
      <c r="AD168" s="183">
        <v>0</v>
      </c>
      <c r="AE168" s="183"/>
      <c r="AF168" s="183">
        <v>0</v>
      </c>
      <c r="AG168" s="183"/>
      <c r="AH168" s="182">
        <v>0</v>
      </c>
      <c r="AI168" s="38"/>
      <c r="AJ168" s="180"/>
    </row>
    <row r="169" spans="2:36" ht="15" customHeight="1">
      <c r="B169" s="263"/>
      <c r="C169" s="174" t="s">
        <v>182</v>
      </c>
      <c r="D169" s="61">
        <f>SUM(D167:D168)</f>
        <v>0</v>
      </c>
      <c r="E169" s="61">
        <f aca="true" t="shared" si="78" ref="E169:O169">SUM(E167:E168)</f>
        <v>6</v>
      </c>
      <c r="F169" s="61">
        <f t="shared" si="78"/>
        <v>0</v>
      </c>
      <c r="G169" s="61">
        <f t="shared" si="78"/>
        <v>2</v>
      </c>
      <c r="H169" s="61">
        <f t="shared" si="78"/>
        <v>0</v>
      </c>
      <c r="I169" s="61">
        <f t="shared" si="78"/>
        <v>1</v>
      </c>
      <c r="J169" s="61">
        <f t="shared" si="78"/>
        <v>0</v>
      </c>
      <c r="K169" s="61">
        <f t="shared" si="78"/>
        <v>1</v>
      </c>
      <c r="L169" s="61">
        <f t="shared" si="78"/>
        <v>0</v>
      </c>
      <c r="M169" s="61">
        <f t="shared" si="78"/>
        <v>0</v>
      </c>
      <c r="N169" s="61">
        <f t="shared" si="78"/>
        <v>0</v>
      </c>
      <c r="O169" s="61">
        <f t="shared" si="78"/>
        <v>0</v>
      </c>
      <c r="Q169" s="179"/>
      <c r="U169" s="271"/>
      <c r="V169" s="5"/>
      <c r="W169" s="187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5"/>
      <c r="AI169" s="38"/>
      <c r="AJ169" s="180"/>
    </row>
    <row r="170" spans="2:36" ht="15" customHeight="1">
      <c r="B170" s="263"/>
      <c r="C170" s="85" t="s">
        <v>91</v>
      </c>
      <c r="D170" s="61">
        <v>1</v>
      </c>
      <c r="E170" s="58">
        <f>D170+X170</f>
        <v>5</v>
      </c>
      <c r="F170" s="61">
        <f>H170+J170+L170+N170</f>
        <v>0</v>
      </c>
      <c r="G170" s="58">
        <f>I170+K170+M170+O170</f>
        <v>0</v>
      </c>
      <c r="H170" s="61">
        <v>0</v>
      </c>
      <c r="I170" s="58">
        <f>H170+AB170</f>
        <v>0</v>
      </c>
      <c r="J170" s="61">
        <v>0</v>
      </c>
      <c r="K170" s="58">
        <f>J170+AD170</f>
        <v>0</v>
      </c>
      <c r="L170" s="61">
        <v>0</v>
      </c>
      <c r="M170" s="58">
        <f>L170+AF170</f>
        <v>0</v>
      </c>
      <c r="N170" s="61">
        <v>0</v>
      </c>
      <c r="O170" s="58">
        <f>N170+AH170</f>
        <v>0</v>
      </c>
      <c r="Q170" s="179"/>
      <c r="U170" s="271"/>
      <c r="V170" s="5" t="s">
        <v>91</v>
      </c>
      <c r="W170" s="187"/>
      <c r="X170" s="186">
        <v>4</v>
      </c>
      <c r="Y170" s="186"/>
      <c r="Z170" s="186">
        <v>0</v>
      </c>
      <c r="AA170" s="186"/>
      <c r="AB170" s="186">
        <v>0</v>
      </c>
      <c r="AC170" s="186"/>
      <c r="AD170" s="186">
        <v>0</v>
      </c>
      <c r="AE170" s="186"/>
      <c r="AF170" s="186">
        <v>0</v>
      </c>
      <c r="AG170" s="186"/>
      <c r="AH170" s="185">
        <v>0</v>
      </c>
      <c r="AI170" s="38"/>
      <c r="AJ170" s="180"/>
    </row>
    <row r="171" spans="2:36" ht="15" customHeight="1">
      <c r="B171" s="263"/>
      <c r="C171" s="85" t="s">
        <v>92</v>
      </c>
      <c r="D171" s="61">
        <v>0</v>
      </c>
      <c r="E171" s="58">
        <f>D171+X171</f>
        <v>2</v>
      </c>
      <c r="F171" s="61">
        <f>H171+J171+L171+N171</f>
        <v>0</v>
      </c>
      <c r="G171" s="58">
        <f>I171+K171+M171+O171</f>
        <v>0</v>
      </c>
      <c r="H171" s="61">
        <v>0</v>
      </c>
      <c r="I171" s="58">
        <f>H171+AB171</f>
        <v>0</v>
      </c>
      <c r="J171" s="61">
        <v>0</v>
      </c>
      <c r="K171" s="58">
        <f>J171+AD171</f>
        <v>0</v>
      </c>
      <c r="L171" s="61">
        <v>0</v>
      </c>
      <c r="M171" s="58">
        <f>L171+AF171</f>
        <v>0</v>
      </c>
      <c r="N171" s="61">
        <v>0</v>
      </c>
      <c r="O171" s="58">
        <f>N171+AH171</f>
        <v>0</v>
      </c>
      <c r="Q171" s="179"/>
      <c r="U171" s="271"/>
      <c r="V171" s="11" t="s">
        <v>92</v>
      </c>
      <c r="W171" s="184"/>
      <c r="X171" s="183">
        <v>2</v>
      </c>
      <c r="Y171" s="183"/>
      <c r="Z171" s="183">
        <v>0</v>
      </c>
      <c r="AA171" s="183"/>
      <c r="AB171" s="183">
        <v>0</v>
      </c>
      <c r="AC171" s="183"/>
      <c r="AD171" s="183">
        <v>0</v>
      </c>
      <c r="AE171" s="183"/>
      <c r="AF171" s="183">
        <v>0</v>
      </c>
      <c r="AG171" s="183"/>
      <c r="AH171" s="182">
        <v>0</v>
      </c>
      <c r="AI171" s="38"/>
      <c r="AJ171" s="180"/>
    </row>
    <row r="172" spans="2:36" ht="15" customHeight="1">
      <c r="B172" s="263"/>
      <c r="C172" s="174" t="s">
        <v>183</v>
      </c>
      <c r="D172" s="61">
        <f>SUM(D170:D171)</f>
        <v>1</v>
      </c>
      <c r="E172" s="61">
        <f aca="true" t="shared" si="79" ref="E172:O172">SUM(E170:E171)</f>
        <v>7</v>
      </c>
      <c r="F172" s="61">
        <f t="shared" si="79"/>
        <v>0</v>
      </c>
      <c r="G172" s="61">
        <f t="shared" si="79"/>
        <v>0</v>
      </c>
      <c r="H172" s="61">
        <f t="shared" si="79"/>
        <v>0</v>
      </c>
      <c r="I172" s="61">
        <f t="shared" si="79"/>
        <v>0</v>
      </c>
      <c r="J172" s="61">
        <f t="shared" si="79"/>
        <v>0</v>
      </c>
      <c r="K172" s="61">
        <f t="shared" si="79"/>
        <v>0</v>
      </c>
      <c r="L172" s="61">
        <f t="shared" si="79"/>
        <v>0</v>
      </c>
      <c r="M172" s="61">
        <f t="shared" si="79"/>
        <v>0</v>
      </c>
      <c r="N172" s="61">
        <f t="shared" si="79"/>
        <v>0</v>
      </c>
      <c r="O172" s="61">
        <f t="shared" si="79"/>
        <v>0</v>
      </c>
      <c r="Q172" s="179"/>
      <c r="U172" s="271"/>
      <c r="V172" s="5"/>
      <c r="W172" s="187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5"/>
      <c r="AI172" s="38"/>
      <c r="AJ172" s="180"/>
    </row>
    <row r="173" spans="2:36" ht="15" customHeight="1">
      <c r="B173" s="263"/>
      <c r="C173" s="85" t="s">
        <v>93</v>
      </c>
      <c r="D173" s="61">
        <v>1</v>
      </c>
      <c r="E173" s="58">
        <f>D173+X173</f>
        <v>8</v>
      </c>
      <c r="F173" s="61">
        <f>H173+J173+L173+N173</f>
        <v>0</v>
      </c>
      <c r="G173" s="58">
        <f>I173+K173+M173+O173</f>
        <v>1</v>
      </c>
      <c r="H173" s="61">
        <v>0</v>
      </c>
      <c r="I173" s="58">
        <f>H173+AB173</f>
        <v>0</v>
      </c>
      <c r="J173" s="61">
        <v>0</v>
      </c>
      <c r="K173" s="58">
        <f>J173+AD173</f>
        <v>1</v>
      </c>
      <c r="L173" s="61">
        <v>0</v>
      </c>
      <c r="M173" s="58">
        <f>L173+AF173</f>
        <v>0</v>
      </c>
      <c r="N173" s="61">
        <v>0</v>
      </c>
      <c r="O173" s="58">
        <f>N173+AH173</f>
        <v>0</v>
      </c>
      <c r="Q173" s="179"/>
      <c r="U173" s="271"/>
      <c r="V173" s="5" t="s">
        <v>93</v>
      </c>
      <c r="W173" s="187"/>
      <c r="X173" s="186">
        <v>7</v>
      </c>
      <c r="Y173" s="186"/>
      <c r="Z173" s="186">
        <v>1</v>
      </c>
      <c r="AA173" s="186"/>
      <c r="AB173" s="186">
        <v>0</v>
      </c>
      <c r="AC173" s="186"/>
      <c r="AD173" s="186">
        <v>1</v>
      </c>
      <c r="AE173" s="186"/>
      <c r="AF173" s="186">
        <v>0</v>
      </c>
      <c r="AG173" s="186"/>
      <c r="AH173" s="185">
        <v>0</v>
      </c>
      <c r="AI173" s="45"/>
      <c r="AJ173" s="180"/>
    </row>
    <row r="174" spans="2:36" ht="15" customHeight="1">
      <c r="B174" s="263"/>
      <c r="C174" s="85" t="s">
        <v>94</v>
      </c>
      <c r="D174" s="61">
        <v>1</v>
      </c>
      <c r="E174" s="58">
        <f>D174+X174</f>
        <v>3</v>
      </c>
      <c r="F174" s="61">
        <f>H174+J174+L174+N174</f>
        <v>1</v>
      </c>
      <c r="G174" s="58">
        <f>I174+K174+M174+O174</f>
        <v>2</v>
      </c>
      <c r="H174" s="61">
        <v>0</v>
      </c>
      <c r="I174" s="58">
        <f>H174+AB174</f>
        <v>0</v>
      </c>
      <c r="J174" s="61">
        <v>1</v>
      </c>
      <c r="K174" s="58">
        <f>J174+AD174</f>
        <v>2</v>
      </c>
      <c r="L174" s="61">
        <v>0</v>
      </c>
      <c r="M174" s="58">
        <f>L174+AF174</f>
        <v>0</v>
      </c>
      <c r="N174" s="61">
        <v>0</v>
      </c>
      <c r="O174" s="58">
        <f>N174+AH174</f>
        <v>0</v>
      </c>
      <c r="Q174" s="179"/>
      <c r="U174" s="271"/>
      <c r="V174" s="11" t="s">
        <v>94</v>
      </c>
      <c r="W174" s="184"/>
      <c r="X174" s="183">
        <v>2</v>
      </c>
      <c r="Y174" s="183"/>
      <c r="Z174" s="183">
        <v>1</v>
      </c>
      <c r="AA174" s="183"/>
      <c r="AB174" s="183">
        <v>0</v>
      </c>
      <c r="AC174" s="183"/>
      <c r="AD174" s="183">
        <v>1</v>
      </c>
      <c r="AE174" s="183"/>
      <c r="AF174" s="183">
        <v>0</v>
      </c>
      <c r="AG174" s="183"/>
      <c r="AH174" s="182">
        <v>0</v>
      </c>
      <c r="AI174" s="38"/>
      <c r="AJ174" s="180"/>
    </row>
    <row r="175" spans="2:36" ht="15" customHeight="1">
      <c r="B175" s="263"/>
      <c r="C175" s="174" t="s">
        <v>184</v>
      </c>
      <c r="D175" s="61">
        <f>SUM(D173:D174)</f>
        <v>2</v>
      </c>
      <c r="E175" s="61">
        <f aca="true" t="shared" si="80" ref="E175:O175">SUM(E173:E174)</f>
        <v>11</v>
      </c>
      <c r="F175" s="61">
        <f t="shared" si="80"/>
        <v>1</v>
      </c>
      <c r="G175" s="61">
        <f t="shared" si="80"/>
        <v>3</v>
      </c>
      <c r="H175" s="61">
        <f t="shared" si="80"/>
        <v>0</v>
      </c>
      <c r="I175" s="61">
        <f t="shared" si="80"/>
        <v>0</v>
      </c>
      <c r="J175" s="61">
        <f t="shared" si="80"/>
        <v>1</v>
      </c>
      <c r="K175" s="61">
        <f t="shared" si="80"/>
        <v>3</v>
      </c>
      <c r="L175" s="61">
        <f t="shared" si="80"/>
        <v>0</v>
      </c>
      <c r="M175" s="61">
        <f t="shared" si="80"/>
        <v>0</v>
      </c>
      <c r="N175" s="61">
        <f t="shared" si="80"/>
        <v>0</v>
      </c>
      <c r="O175" s="61">
        <f t="shared" si="80"/>
        <v>0</v>
      </c>
      <c r="Q175" s="179"/>
      <c r="U175" s="271"/>
      <c r="V175" s="5"/>
      <c r="W175" s="187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5"/>
      <c r="AI175" s="38"/>
      <c r="AJ175" s="180"/>
    </row>
    <row r="176" spans="2:36" ht="15" customHeight="1">
      <c r="B176" s="263"/>
      <c r="C176" s="85" t="s">
        <v>95</v>
      </c>
      <c r="D176" s="61">
        <v>0</v>
      </c>
      <c r="E176" s="58">
        <f>D176+X176</f>
        <v>1</v>
      </c>
      <c r="F176" s="61">
        <f>H176+J176+L176+N176</f>
        <v>0</v>
      </c>
      <c r="G176" s="58">
        <f>I176+K176+M176+O176</f>
        <v>0</v>
      </c>
      <c r="H176" s="61">
        <v>0</v>
      </c>
      <c r="I176" s="58">
        <f>H176+AB176</f>
        <v>0</v>
      </c>
      <c r="J176" s="61">
        <v>0</v>
      </c>
      <c r="K176" s="58">
        <f>J176+AD176</f>
        <v>0</v>
      </c>
      <c r="L176" s="61">
        <v>0</v>
      </c>
      <c r="M176" s="58">
        <f>L176+AF176</f>
        <v>0</v>
      </c>
      <c r="N176" s="61">
        <v>0</v>
      </c>
      <c r="O176" s="58">
        <f>N176+AH176</f>
        <v>0</v>
      </c>
      <c r="Q176" s="179"/>
      <c r="U176" s="271"/>
      <c r="V176" s="5" t="s">
        <v>95</v>
      </c>
      <c r="W176" s="187"/>
      <c r="X176" s="186">
        <v>1</v>
      </c>
      <c r="Y176" s="186"/>
      <c r="Z176" s="186">
        <v>0</v>
      </c>
      <c r="AA176" s="186"/>
      <c r="AB176" s="186">
        <v>0</v>
      </c>
      <c r="AC176" s="186"/>
      <c r="AD176" s="186">
        <v>0</v>
      </c>
      <c r="AE176" s="186"/>
      <c r="AF176" s="186">
        <v>0</v>
      </c>
      <c r="AG176" s="186"/>
      <c r="AH176" s="185">
        <v>0</v>
      </c>
      <c r="AI176" s="44"/>
      <c r="AJ176" s="180"/>
    </row>
    <row r="177" spans="2:36" ht="15" customHeight="1">
      <c r="B177" s="263"/>
      <c r="C177" s="85" t="s">
        <v>96</v>
      </c>
      <c r="D177" s="61">
        <v>1</v>
      </c>
      <c r="E177" s="58">
        <f>D177+X177</f>
        <v>7</v>
      </c>
      <c r="F177" s="61">
        <f>H177+J177+L177+N177</f>
        <v>0</v>
      </c>
      <c r="G177" s="58">
        <f>I177+K177+M177+O177</f>
        <v>0</v>
      </c>
      <c r="H177" s="61">
        <v>0</v>
      </c>
      <c r="I177" s="58">
        <f>H177+AB177</f>
        <v>0</v>
      </c>
      <c r="J177" s="61">
        <v>0</v>
      </c>
      <c r="K177" s="58">
        <f>J177+AD177</f>
        <v>0</v>
      </c>
      <c r="L177" s="61">
        <v>0</v>
      </c>
      <c r="M177" s="58">
        <f>L177+AF177</f>
        <v>0</v>
      </c>
      <c r="N177" s="61">
        <v>0</v>
      </c>
      <c r="O177" s="58">
        <f>N177+AH177</f>
        <v>0</v>
      </c>
      <c r="P177" s="100"/>
      <c r="Q177" s="179"/>
      <c r="U177" s="271"/>
      <c r="V177" s="11" t="s">
        <v>96</v>
      </c>
      <c r="W177" s="184"/>
      <c r="X177" s="183">
        <v>6</v>
      </c>
      <c r="Y177" s="183"/>
      <c r="Z177" s="183">
        <v>0</v>
      </c>
      <c r="AA177" s="183"/>
      <c r="AB177" s="183">
        <v>0</v>
      </c>
      <c r="AC177" s="183"/>
      <c r="AD177" s="183">
        <v>0</v>
      </c>
      <c r="AE177" s="183"/>
      <c r="AF177" s="183">
        <v>0</v>
      </c>
      <c r="AG177" s="183"/>
      <c r="AH177" s="182">
        <v>0</v>
      </c>
      <c r="AI177" s="38"/>
      <c r="AJ177" s="180"/>
    </row>
    <row r="178" spans="2:36" ht="15" customHeight="1">
      <c r="B178" s="263"/>
      <c r="C178" s="174" t="s">
        <v>185</v>
      </c>
      <c r="D178" s="61">
        <f>SUM(D176:D177)</f>
        <v>1</v>
      </c>
      <c r="E178" s="61">
        <f aca="true" t="shared" si="81" ref="E178:O178">SUM(E176:E177)</f>
        <v>8</v>
      </c>
      <c r="F178" s="61">
        <f t="shared" si="81"/>
        <v>0</v>
      </c>
      <c r="G178" s="61">
        <f t="shared" si="81"/>
        <v>0</v>
      </c>
      <c r="H178" s="61">
        <f t="shared" si="81"/>
        <v>0</v>
      </c>
      <c r="I178" s="61">
        <f t="shared" si="81"/>
        <v>0</v>
      </c>
      <c r="J178" s="61">
        <f t="shared" si="81"/>
        <v>0</v>
      </c>
      <c r="K178" s="61">
        <f t="shared" si="81"/>
        <v>0</v>
      </c>
      <c r="L178" s="61">
        <f t="shared" si="81"/>
        <v>0</v>
      </c>
      <c r="M178" s="61">
        <f t="shared" si="81"/>
        <v>0</v>
      </c>
      <c r="N178" s="61">
        <f t="shared" si="81"/>
        <v>0</v>
      </c>
      <c r="O178" s="61">
        <f t="shared" si="81"/>
        <v>0</v>
      </c>
      <c r="P178" s="100"/>
      <c r="Q178" s="179"/>
      <c r="U178" s="271"/>
      <c r="V178" s="5"/>
      <c r="W178" s="187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5"/>
      <c r="AI178" s="38"/>
      <c r="AJ178" s="180"/>
    </row>
    <row r="179" spans="2:36" ht="15" customHeight="1">
      <c r="B179" s="263"/>
      <c r="C179" s="85" t="s">
        <v>97</v>
      </c>
      <c r="D179" s="61">
        <v>0</v>
      </c>
      <c r="E179" s="58">
        <f>D179+X179</f>
        <v>1</v>
      </c>
      <c r="F179" s="61">
        <f>H179+J179+L179+N179</f>
        <v>0</v>
      </c>
      <c r="G179" s="58">
        <f>I179+K179+M179+O179</f>
        <v>1</v>
      </c>
      <c r="H179" s="61">
        <v>0</v>
      </c>
      <c r="I179" s="58">
        <f>H179+AB179</f>
        <v>0</v>
      </c>
      <c r="J179" s="61">
        <v>0</v>
      </c>
      <c r="K179" s="58">
        <f>J179+AD179</f>
        <v>1</v>
      </c>
      <c r="L179" s="61">
        <v>0</v>
      </c>
      <c r="M179" s="58">
        <f>L179+AF179</f>
        <v>0</v>
      </c>
      <c r="N179" s="61">
        <v>0</v>
      </c>
      <c r="O179" s="58">
        <f>N179+AH179</f>
        <v>0</v>
      </c>
      <c r="Q179" s="179"/>
      <c r="U179" s="271"/>
      <c r="V179" s="5" t="s">
        <v>97</v>
      </c>
      <c r="W179" s="187"/>
      <c r="X179" s="186">
        <v>1</v>
      </c>
      <c r="Y179" s="186"/>
      <c r="Z179" s="186">
        <v>1</v>
      </c>
      <c r="AA179" s="186"/>
      <c r="AB179" s="186">
        <v>0</v>
      </c>
      <c r="AC179" s="186"/>
      <c r="AD179" s="186">
        <v>1</v>
      </c>
      <c r="AE179" s="186"/>
      <c r="AF179" s="186">
        <v>0</v>
      </c>
      <c r="AG179" s="186"/>
      <c r="AH179" s="185">
        <v>0</v>
      </c>
      <c r="AI179" s="38"/>
      <c r="AJ179" s="180"/>
    </row>
    <row r="180" spans="2:36" ht="15" customHeight="1" thickBot="1">
      <c r="B180" s="263"/>
      <c r="C180" s="85" t="s">
        <v>98</v>
      </c>
      <c r="D180" s="61">
        <v>0</v>
      </c>
      <c r="E180" s="58">
        <f>D180+X180</f>
        <v>0</v>
      </c>
      <c r="F180" s="61">
        <f>H180+J180+L180+N180</f>
        <v>0</v>
      </c>
      <c r="G180" s="58">
        <f>I180+K180+M180+O180</f>
        <v>0</v>
      </c>
      <c r="H180" s="61">
        <v>0</v>
      </c>
      <c r="I180" s="58">
        <f>H180+AB180</f>
        <v>0</v>
      </c>
      <c r="J180" s="61">
        <v>0</v>
      </c>
      <c r="K180" s="58">
        <f>J180+AD180</f>
        <v>0</v>
      </c>
      <c r="L180" s="61">
        <v>0</v>
      </c>
      <c r="M180" s="58">
        <f>L180+AF180</f>
        <v>0</v>
      </c>
      <c r="N180" s="61">
        <v>0</v>
      </c>
      <c r="O180" s="58">
        <f>N180+AH180</f>
        <v>0</v>
      </c>
      <c r="Q180" s="179"/>
      <c r="U180" s="271"/>
      <c r="V180" s="9" t="s">
        <v>98</v>
      </c>
      <c r="W180" s="181"/>
      <c r="X180" s="177">
        <v>0</v>
      </c>
      <c r="Y180" s="177"/>
      <c r="Z180" s="177">
        <v>0</v>
      </c>
      <c r="AA180" s="177"/>
      <c r="AB180" s="177">
        <v>0</v>
      </c>
      <c r="AC180" s="177"/>
      <c r="AD180" s="177">
        <v>0</v>
      </c>
      <c r="AE180" s="177"/>
      <c r="AF180" s="177">
        <v>0</v>
      </c>
      <c r="AG180" s="177"/>
      <c r="AH180" s="176">
        <v>0</v>
      </c>
      <c r="AI180" s="38"/>
      <c r="AJ180" s="180"/>
    </row>
    <row r="181" spans="2:36" ht="15" customHeight="1">
      <c r="B181" s="263"/>
      <c r="C181" s="174" t="s">
        <v>186</v>
      </c>
      <c r="D181" s="61">
        <f>SUM(D179:D180)</f>
        <v>0</v>
      </c>
      <c r="E181" s="61">
        <f aca="true" t="shared" si="82" ref="E181:O181">SUM(E179:E180)</f>
        <v>1</v>
      </c>
      <c r="F181" s="61">
        <f t="shared" si="82"/>
        <v>0</v>
      </c>
      <c r="G181" s="61">
        <f t="shared" si="82"/>
        <v>1</v>
      </c>
      <c r="H181" s="61">
        <f t="shared" si="82"/>
        <v>0</v>
      </c>
      <c r="I181" s="61">
        <f t="shared" si="82"/>
        <v>0</v>
      </c>
      <c r="J181" s="61">
        <f t="shared" si="82"/>
        <v>0</v>
      </c>
      <c r="K181" s="61">
        <f t="shared" si="82"/>
        <v>1</v>
      </c>
      <c r="L181" s="61">
        <f t="shared" si="82"/>
        <v>0</v>
      </c>
      <c r="M181" s="61">
        <f t="shared" si="82"/>
        <v>0</v>
      </c>
      <c r="N181" s="61">
        <f t="shared" si="82"/>
        <v>0</v>
      </c>
      <c r="O181" s="61">
        <f t="shared" si="82"/>
        <v>0</v>
      </c>
      <c r="Q181" s="179"/>
      <c r="U181" s="155"/>
      <c r="V181" s="5"/>
      <c r="W181" s="187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5"/>
      <c r="AI181" s="38"/>
      <c r="AJ181" s="180"/>
    </row>
    <row r="182" spans="2:36" ht="15" customHeight="1">
      <c r="B182" s="263" t="s">
        <v>128</v>
      </c>
      <c r="C182" s="85" t="s">
        <v>99</v>
      </c>
      <c r="D182" s="61">
        <v>4</v>
      </c>
      <c r="E182" s="58">
        <f>D182+X182</f>
        <v>10</v>
      </c>
      <c r="F182" s="61">
        <f aca="true" t="shared" si="83" ref="F182:G185">H182+J182+L182+N182</f>
        <v>0</v>
      </c>
      <c r="G182" s="58">
        <f t="shared" si="83"/>
        <v>0</v>
      </c>
      <c r="H182" s="61">
        <v>0</v>
      </c>
      <c r="I182" s="58">
        <f>H182+AB182</f>
        <v>0</v>
      </c>
      <c r="J182" s="61">
        <v>0</v>
      </c>
      <c r="K182" s="58">
        <f>J182+AD182</f>
        <v>0</v>
      </c>
      <c r="L182" s="61">
        <v>0</v>
      </c>
      <c r="M182" s="58">
        <f>L182+AF182</f>
        <v>0</v>
      </c>
      <c r="N182" s="61">
        <v>0</v>
      </c>
      <c r="O182" s="58">
        <f>N182+AH182</f>
        <v>0</v>
      </c>
      <c r="Q182" s="179"/>
      <c r="U182" s="271" t="s">
        <v>128</v>
      </c>
      <c r="V182" s="5" t="s">
        <v>99</v>
      </c>
      <c r="W182" s="187"/>
      <c r="X182" s="186">
        <v>6</v>
      </c>
      <c r="Y182" s="186"/>
      <c r="Z182" s="186">
        <v>0</v>
      </c>
      <c r="AA182" s="186"/>
      <c r="AB182" s="186">
        <v>0</v>
      </c>
      <c r="AC182" s="186"/>
      <c r="AD182" s="186">
        <v>0</v>
      </c>
      <c r="AE182" s="186"/>
      <c r="AF182" s="186">
        <v>0</v>
      </c>
      <c r="AG182" s="186"/>
      <c r="AH182" s="185">
        <v>0</v>
      </c>
      <c r="AI182" s="38"/>
      <c r="AJ182" s="180"/>
    </row>
    <row r="183" spans="2:36" ht="15" customHeight="1">
      <c r="B183" s="263"/>
      <c r="C183" s="85" t="s">
        <v>100</v>
      </c>
      <c r="D183" s="61">
        <v>0</v>
      </c>
      <c r="E183" s="58">
        <f>D183+X183</f>
        <v>7</v>
      </c>
      <c r="F183" s="61">
        <f t="shared" si="83"/>
        <v>1</v>
      </c>
      <c r="G183" s="58">
        <f t="shared" si="83"/>
        <v>4</v>
      </c>
      <c r="H183" s="61">
        <v>0</v>
      </c>
      <c r="I183" s="58">
        <f>H183+AB183</f>
        <v>0</v>
      </c>
      <c r="J183" s="61">
        <v>1</v>
      </c>
      <c r="K183" s="58">
        <f>J183+AD183</f>
        <v>4</v>
      </c>
      <c r="L183" s="61">
        <v>0</v>
      </c>
      <c r="M183" s="58">
        <f>L183+AF183</f>
        <v>0</v>
      </c>
      <c r="N183" s="61">
        <v>0</v>
      </c>
      <c r="O183" s="58">
        <f>N183+AH183</f>
        <v>0</v>
      </c>
      <c r="Q183" s="179" t="s">
        <v>301</v>
      </c>
      <c r="U183" s="271"/>
      <c r="V183" s="5" t="s">
        <v>100</v>
      </c>
      <c r="W183" s="187"/>
      <c r="X183" s="186">
        <v>7</v>
      </c>
      <c r="Y183" s="186"/>
      <c r="Z183" s="186">
        <v>3</v>
      </c>
      <c r="AA183" s="186"/>
      <c r="AB183" s="186">
        <v>0</v>
      </c>
      <c r="AC183" s="186"/>
      <c r="AD183" s="186">
        <v>3</v>
      </c>
      <c r="AE183" s="186"/>
      <c r="AF183" s="186">
        <v>0</v>
      </c>
      <c r="AG183" s="186"/>
      <c r="AH183" s="185">
        <v>0</v>
      </c>
      <c r="AI183" s="38"/>
      <c r="AJ183" s="180"/>
    </row>
    <row r="184" spans="2:36" ht="15" customHeight="1">
      <c r="B184" s="263"/>
      <c r="C184" s="85" t="s">
        <v>101</v>
      </c>
      <c r="D184" s="61">
        <v>3</v>
      </c>
      <c r="E184" s="58">
        <f>D184+X184</f>
        <v>10</v>
      </c>
      <c r="F184" s="61">
        <f t="shared" si="83"/>
        <v>1</v>
      </c>
      <c r="G184" s="58">
        <f t="shared" si="83"/>
        <v>3</v>
      </c>
      <c r="H184" s="61">
        <v>0</v>
      </c>
      <c r="I184" s="58">
        <f>H184+AB184</f>
        <v>1</v>
      </c>
      <c r="J184" s="61">
        <v>1</v>
      </c>
      <c r="K184" s="58">
        <f>J184+AD184</f>
        <v>2</v>
      </c>
      <c r="L184" s="61">
        <v>0</v>
      </c>
      <c r="M184" s="58">
        <f>L184+AF184</f>
        <v>0</v>
      </c>
      <c r="N184" s="61">
        <v>0</v>
      </c>
      <c r="O184" s="58">
        <f>N184+AH184</f>
        <v>0</v>
      </c>
      <c r="Q184" s="179"/>
      <c r="U184" s="271"/>
      <c r="V184" s="5" t="s">
        <v>101</v>
      </c>
      <c r="W184" s="187"/>
      <c r="X184" s="186">
        <v>7</v>
      </c>
      <c r="Y184" s="186"/>
      <c r="Z184" s="186">
        <v>2</v>
      </c>
      <c r="AA184" s="186"/>
      <c r="AB184" s="186">
        <v>1</v>
      </c>
      <c r="AC184" s="186"/>
      <c r="AD184" s="186">
        <v>1</v>
      </c>
      <c r="AE184" s="186"/>
      <c r="AF184" s="186">
        <v>0</v>
      </c>
      <c r="AG184" s="186"/>
      <c r="AH184" s="185">
        <v>0</v>
      </c>
      <c r="AI184" s="38"/>
      <c r="AJ184" s="180"/>
    </row>
    <row r="185" spans="2:36" ht="15" customHeight="1">
      <c r="B185" s="263"/>
      <c r="C185" s="85" t="s">
        <v>102</v>
      </c>
      <c r="D185" s="61">
        <v>0</v>
      </c>
      <c r="E185" s="58">
        <f>D185+X185</f>
        <v>4</v>
      </c>
      <c r="F185" s="61">
        <f t="shared" si="83"/>
        <v>0</v>
      </c>
      <c r="G185" s="58">
        <f t="shared" si="83"/>
        <v>1</v>
      </c>
      <c r="H185" s="61">
        <v>0</v>
      </c>
      <c r="I185" s="58">
        <f>H185+AB185</f>
        <v>0</v>
      </c>
      <c r="J185" s="61">
        <v>0</v>
      </c>
      <c r="K185" s="58">
        <f>J185+AD185</f>
        <v>1</v>
      </c>
      <c r="L185" s="61">
        <v>0</v>
      </c>
      <c r="M185" s="58">
        <f>L185+AF185</f>
        <v>0</v>
      </c>
      <c r="N185" s="61">
        <v>0</v>
      </c>
      <c r="O185" s="58">
        <f>N185+AH185</f>
        <v>0</v>
      </c>
      <c r="Q185" s="179"/>
      <c r="U185" s="271"/>
      <c r="V185" s="11" t="s">
        <v>102</v>
      </c>
      <c r="W185" s="184"/>
      <c r="X185" s="183">
        <v>4</v>
      </c>
      <c r="Y185" s="183"/>
      <c r="Z185" s="183">
        <v>1</v>
      </c>
      <c r="AA185" s="183"/>
      <c r="AB185" s="183">
        <v>0</v>
      </c>
      <c r="AC185" s="183"/>
      <c r="AD185" s="183">
        <v>1</v>
      </c>
      <c r="AE185" s="183"/>
      <c r="AF185" s="183">
        <v>0</v>
      </c>
      <c r="AG185" s="183"/>
      <c r="AH185" s="182">
        <v>0</v>
      </c>
      <c r="AI185" s="38"/>
      <c r="AJ185" s="180"/>
    </row>
    <row r="186" spans="2:36" ht="15" customHeight="1">
      <c r="B186" s="263"/>
      <c r="C186" s="174" t="s">
        <v>187</v>
      </c>
      <c r="D186" s="61">
        <f>SUM(D182:D185)</f>
        <v>7</v>
      </c>
      <c r="E186" s="61">
        <f aca="true" t="shared" si="84" ref="E186:O186">SUM(E182:E185)</f>
        <v>31</v>
      </c>
      <c r="F186" s="61">
        <f t="shared" si="84"/>
        <v>2</v>
      </c>
      <c r="G186" s="61">
        <f t="shared" si="84"/>
        <v>8</v>
      </c>
      <c r="H186" s="61">
        <f t="shared" si="84"/>
        <v>0</v>
      </c>
      <c r="I186" s="61">
        <f t="shared" si="84"/>
        <v>1</v>
      </c>
      <c r="J186" s="61">
        <f t="shared" si="84"/>
        <v>2</v>
      </c>
      <c r="K186" s="61">
        <f t="shared" si="84"/>
        <v>7</v>
      </c>
      <c r="L186" s="61">
        <f t="shared" si="84"/>
        <v>0</v>
      </c>
      <c r="M186" s="61">
        <f t="shared" si="84"/>
        <v>0</v>
      </c>
      <c r="N186" s="61">
        <f t="shared" si="84"/>
        <v>0</v>
      </c>
      <c r="O186" s="61">
        <f t="shared" si="84"/>
        <v>0</v>
      </c>
      <c r="Q186" s="179"/>
      <c r="U186" s="271"/>
      <c r="V186" s="11"/>
      <c r="W186" s="184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2"/>
      <c r="AI186" s="38"/>
      <c r="AJ186" s="180"/>
    </row>
    <row r="187" spans="2:36" ht="15" customHeight="1">
      <c r="B187" s="263"/>
      <c r="C187" s="174" t="s">
        <v>103</v>
      </c>
      <c r="D187" s="61">
        <v>1</v>
      </c>
      <c r="E187" s="58">
        <f>D187+X187</f>
        <v>2</v>
      </c>
      <c r="F187" s="61">
        <f aca="true" t="shared" si="85" ref="F187:G190">H187+J187+L187+N187</f>
        <v>0</v>
      </c>
      <c r="G187" s="58">
        <f t="shared" si="85"/>
        <v>0</v>
      </c>
      <c r="H187" s="61">
        <v>0</v>
      </c>
      <c r="I187" s="58">
        <f>H187+AB187</f>
        <v>0</v>
      </c>
      <c r="J187" s="61">
        <v>0</v>
      </c>
      <c r="K187" s="58">
        <f>J187+AD187</f>
        <v>0</v>
      </c>
      <c r="L187" s="61">
        <v>0</v>
      </c>
      <c r="M187" s="58">
        <f>L187+AF187</f>
        <v>0</v>
      </c>
      <c r="N187" s="61">
        <v>0</v>
      </c>
      <c r="O187" s="58">
        <f>N187+AH187</f>
        <v>0</v>
      </c>
      <c r="Q187" s="179"/>
      <c r="U187" s="271"/>
      <c r="V187" s="86" t="s">
        <v>103</v>
      </c>
      <c r="W187" s="190"/>
      <c r="X187" s="189">
        <v>1</v>
      </c>
      <c r="Y187" s="189"/>
      <c r="Z187" s="189">
        <v>0</v>
      </c>
      <c r="AA187" s="189"/>
      <c r="AB187" s="189">
        <v>0</v>
      </c>
      <c r="AC187" s="189"/>
      <c r="AD187" s="189">
        <v>0</v>
      </c>
      <c r="AE187" s="189"/>
      <c r="AF187" s="189">
        <v>0</v>
      </c>
      <c r="AG187" s="189"/>
      <c r="AH187" s="188">
        <v>0</v>
      </c>
      <c r="AI187" s="38"/>
      <c r="AJ187" s="180"/>
    </row>
    <row r="188" spans="2:36" ht="15" customHeight="1">
      <c r="B188" s="263"/>
      <c r="C188" s="85" t="s">
        <v>104</v>
      </c>
      <c r="D188" s="61">
        <v>0</v>
      </c>
      <c r="E188" s="58">
        <f>D188+X188</f>
        <v>2</v>
      </c>
      <c r="F188" s="61">
        <f t="shared" si="85"/>
        <v>0</v>
      </c>
      <c r="G188" s="58">
        <f t="shared" si="85"/>
        <v>0</v>
      </c>
      <c r="H188" s="61">
        <v>0</v>
      </c>
      <c r="I188" s="58">
        <f>H188+AB188</f>
        <v>0</v>
      </c>
      <c r="J188" s="61">
        <v>0</v>
      </c>
      <c r="K188" s="58">
        <f>J188+AD188</f>
        <v>0</v>
      </c>
      <c r="L188" s="61">
        <v>0</v>
      </c>
      <c r="M188" s="58">
        <f>L188+AF188</f>
        <v>0</v>
      </c>
      <c r="N188" s="61">
        <v>0</v>
      </c>
      <c r="O188" s="58">
        <f>N188+AH188</f>
        <v>0</v>
      </c>
      <c r="Q188" s="179"/>
      <c r="U188" s="271"/>
      <c r="V188" s="5" t="s">
        <v>104</v>
      </c>
      <c r="W188" s="187"/>
      <c r="X188" s="186">
        <v>2</v>
      </c>
      <c r="Y188" s="186"/>
      <c r="Z188" s="186">
        <v>0</v>
      </c>
      <c r="AA188" s="186"/>
      <c r="AB188" s="186">
        <v>0</v>
      </c>
      <c r="AC188" s="186"/>
      <c r="AD188" s="186">
        <v>0</v>
      </c>
      <c r="AE188" s="186"/>
      <c r="AF188" s="186">
        <v>0</v>
      </c>
      <c r="AG188" s="186"/>
      <c r="AH188" s="185">
        <v>0</v>
      </c>
      <c r="AI188" s="38"/>
      <c r="AJ188" s="180"/>
    </row>
    <row r="189" spans="2:36" ht="15" customHeight="1">
      <c r="B189" s="263"/>
      <c r="C189" s="85" t="s">
        <v>105</v>
      </c>
      <c r="D189" s="61">
        <v>0</v>
      </c>
      <c r="E189" s="58">
        <f>D189+X189</f>
        <v>1</v>
      </c>
      <c r="F189" s="61">
        <f t="shared" si="85"/>
        <v>0</v>
      </c>
      <c r="G189" s="58">
        <f t="shared" si="85"/>
        <v>1</v>
      </c>
      <c r="H189" s="61">
        <v>0</v>
      </c>
      <c r="I189" s="58">
        <f>H189+AB189</f>
        <v>1</v>
      </c>
      <c r="J189" s="61">
        <v>0</v>
      </c>
      <c r="K189" s="58">
        <f>J189+AD189</f>
        <v>0</v>
      </c>
      <c r="L189" s="61">
        <v>0</v>
      </c>
      <c r="M189" s="58">
        <f>L189+AF189</f>
        <v>0</v>
      </c>
      <c r="N189" s="61">
        <v>0</v>
      </c>
      <c r="O189" s="58">
        <f>N189+AH189</f>
        <v>0</v>
      </c>
      <c r="Q189" s="179"/>
      <c r="U189" s="271"/>
      <c r="V189" s="5" t="s">
        <v>105</v>
      </c>
      <c r="W189" s="187"/>
      <c r="X189" s="186">
        <v>1</v>
      </c>
      <c r="Y189" s="186"/>
      <c r="Z189" s="186">
        <v>1</v>
      </c>
      <c r="AA189" s="186"/>
      <c r="AB189" s="186">
        <v>1</v>
      </c>
      <c r="AC189" s="186"/>
      <c r="AD189" s="186">
        <v>0</v>
      </c>
      <c r="AE189" s="186"/>
      <c r="AF189" s="186">
        <v>0</v>
      </c>
      <c r="AG189" s="186"/>
      <c r="AH189" s="185">
        <v>0</v>
      </c>
      <c r="AI189" s="38"/>
      <c r="AJ189" s="180"/>
    </row>
    <row r="190" spans="2:36" ht="15" customHeight="1">
      <c r="B190" s="263"/>
      <c r="C190" s="85" t="s">
        <v>106</v>
      </c>
      <c r="D190" s="61">
        <v>1</v>
      </c>
      <c r="E190" s="58">
        <f>D190+X190</f>
        <v>1</v>
      </c>
      <c r="F190" s="61">
        <f t="shared" si="85"/>
        <v>1</v>
      </c>
      <c r="G190" s="58">
        <f t="shared" si="85"/>
        <v>1</v>
      </c>
      <c r="H190" s="61">
        <v>0</v>
      </c>
      <c r="I190" s="58">
        <f>H190+AB190</f>
        <v>0</v>
      </c>
      <c r="J190" s="61">
        <v>1</v>
      </c>
      <c r="K190" s="58">
        <f>J190+AD190</f>
        <v>1</v>
      </c>
      <c r="L190" s="61">
        <v>0</v>
      </c>
      <c r="M190" s="58">
        <f>L190+AF190</f>
        <v>0</v>
      </c>
      <c r="N190" s="61">
        <v>0</v>
      </c>
      <c r="O190" s="58">
        <f>N190+AH190</f>
        <v>0</v>
      </c>
      <c r="Q190" s="179"/>
      <c r="U190" s="271"/>
      <c r="V190" s="11" t="s">
        <v>106</v>
      </c>
      <c r="W190" s="184"/>
      <c r="X190" s="183">
        <v>0</v>
      </c>
      <c r="Y190" s="183"/>
      <c r="Z190" s="183">
        <v>0</v>
      </c>
      <c r="AA190" s="183"/>
      <c r="AB190" s="183">
        <v>0</v>
      </c>
      <c r="AC190" s="183"/>
      <c r="AD190" s="183">
        <v>0</v>
      </c>
      <c r="AE190" s="183"/>
      <c r="AF190" s="183">
        <v>0</v>
      </c>
      <c r="AG190" s="183"/>
      <c r="AH190" s="182">
        <v>0</v>
      </c>
      <c r="AI190" s="38"/>
      <c r="AJ190" s="180"/>
    </row>
    <row r="191" spans="2:36" ht="15" customHeight="1">
      <c r="B191" s="263"/>
      <c r="C191" s="174" t="s">
        <v>188</v>
      </c>
      <c r="D191" s="61">
        <f>SUM(D188:D190)</f>
        <v>1</v>
      </c>
      <c r="E191" s="61">
        <f aca="true" t="shared" si="86" ref="E191:O191">SUM(E188:E190)</f>
        <v>4</v>
      </c>
      <c r="F191" s="61">
        <f t="shared" si="86"/>
        <v>1</v>
      </c>
      <c r="G191" s="61">
        <f t="shared" si="86"/>
        <v>2</v>
      </c>
      <c r="H191" s="61">
        <f t="shared" si="86"/>
        <v>0</v>
      </c>
      <c r="I191" s="61">
        <f t="shared" si="86"/>
        <v>1</v>
      </c>
      <c r="J191" s="61">
        <f t="shared" si="86"/>
        <v>1</v>
      </c>
      <c r="K191" s="61">
        <f t="shared" si="86"/>
        <v>1</v>
      </c>
      <c r="L191" s="61">
        <f t="shared" si="86"/>
        <v>0</v>
      </c>
      <c r="M191" s="61">
        <f t="shared" si="86"/>
        <v>0</v>
      </c>
      <c r="N191" s="61">
        <f t="shared" si="86"/>
        <v>0</v>
      </c>
      <c r="O191" s="61">
        <f t="shared" si="86"/>
        <v>0</v>
      </c>
      <c r="Q191" s="179"/>
      <c r="U191" s="271"/>
      <c r="V191" s="5"/>
      <c r="W191" s="187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5"/>
      <c r="AI191" s="38"/>
      <c r="AJ191" s="180"/>
    </row>
    <row r="192" spans="2:36" ht="15" customHeight="1">
      <c r="B192" s="263"/>
      <c r="C192" s="85" t="s">
        <v>107</v>
      </c>
      <c r="D192" s="61">
        <v>0</v>
      </c>
      <c r="E192" s="58">
        <f>D192+X192</f>
        <v>0</v>
      </c>
      <c r="F192" s="61">
        <f>H192+J192+L192+N192</f>
        <v>0</v>
      </c>
      <c r="G192" s="58">
        <f>I192+K192+M192+O192</f>
        <v>0</v>
      </c>
      <c r="H192" s="61">
        <v>0</v>
      </c>
      <c r="I192" s="58">
        <f>H192+AB192</f>
        <v>0</v>
      </c>
      <c r="J192" s="61">
        <v>0</v>
      </c>
      <c r="K192" s="58">
        <f>J192+AD192</f>
        <v>0</v>
      </c>
      <c r="L192" s="61">
        <v>0</v>
      </c>
      <c r="M192" s="58">
        <f>L192+AF192</f>
        <v>0</v>
      </c>
      <c r="N192" s="61">
        <v>0</v>
      </c>
      <c r="O192" s="58">
        <f>N192+AH192</f>
        <v>0</v>
      </c>
      <c r="Q192" s="179"/>
      <c r="U192" s="271"/>
      <c r="V192" s="5" t="s">
        <v>107</v>
      </c>
      <c r="W192" s="187"/>
      <c r="X192" s="186">
        <v>0</v>
      </c>
      <c r="Y192" s="186"/>
      <c r="Z192" s="186">
        <v>0</v>
      </c>
      <c r="AA192" s="186"/>
      <c r="AB192" s="186">
        <v>0</v>
      </c>
      <c r="AC192" s="186"/>
      <c r="AD192" s="186">
        <v>0</v>
      </c>
      <c r="AE192" s="186"/>
      <c r="AF192" s="186">
        <v>0</v>
      </c>
      <c r="AG192" s="186"/>
      <c r="AH192" s="185">
        <v>0</v>
      </c>
      <c r="AI192" s="38"/>
      <c r="AJ192" s="180"/>
    </row>
    <row r="193" spans="2:36" ht="15" customHeight="1">
      <c r="B193" s="263"/>
      <c r="C193" s="85" t="s">
        <v>108</v>
      </c>
      <c r="D193" s="61">
        <v>0</v>
      </c>
      <c r="E193" s="58">
        <f>D193+X193</f>
        <v>1</v>
      </c>
      <c r="F193" s="61">
        <f>H193+J193+L193+N193</f>
        <v>0</v>
      </c>
      <c r="G193" s="58">
        <f>I193+K193+M193+O193</f>
        <v>0</v>
      </c>
      <c r="H193" s="61">
        <v>0</v>
      </c>
      <c r="I193" s="58">
        <f>H193+AB193</f>
        <v>0</v>
      </c>
      <c r="J193" s="61">
        <v>0</v>
      </c>
      <c r="K193" s="58">
        <f>J193+AD193</f>
        <v>0</v>
      </c>
      <c r="L193" s="61">
        <v>0</v>
      </c>
      <c r="M193" s="58">
        <f>L193+AF193</f>
        <v>0</v>
      </c>
      <c r="N193" s="61">
        <v>0</v>
      </c>
      <c r="O193" s="58">
        <f>N193+AH193</f>
        <v>0</v>
      </c>
      <c r="Q193" s="179"/>
      <c r="U193" s="271"/>
      <c r="V193" s="11" t="s">
        <v>108</v>
      </c>
      <c r="W193" s="184"/>
      <c r="X193" s="183">
        <v>1</v>
      </c>
      <c r="Y193" s="183"/>
      <c r="Z193" s="183">
        <v>0</v>
      </c>
      <c r="AA193" s="183"/>
      <c r="AB193" s="183">
        <v>0</v>
      </c>
      <c r="AC193" s="183"/>
      <c r="AD193" s="183">
        <v>0</v>
      </c>
      <c r="AE193" s="183"/>
      <c r="AF193" s="183">
        <v>0</v>
      </c>
      <c r="AG193" s="183"/>
      <c r="AH193" s="182">
        <v>0</v>
      </c>
      <c r="AI193" s="38"/>
      <c r="AJ193" s="180"/>
    </row>
    <row r="194" spans="2:36" ht="15" customHeight="1">
      <c r="B194" s="263"/>
      <c r="C194" s="174" t="s">
        <v>189</v>
      </c>
      <c r="D194" s="61">
        <f>SUM(D192:D193)</f>
        <v>0</v>
      </c>
      <c r="E194" s="61">
        <f aca="true" t="shared" si="87" ref="E194:O194">SUM(E192:E193)</f>
        <v>1</v>
      </c>
      <c r="F194" s="61">
        <f t="shared" si="87"/>
        <v>0</v>
      </c>
      <c r="G194" s="61">
        <f t="shared" si="87"/>
        <v>0</v>
      </c>
      <c r="H194" s="61">
        <f t="shared" si="87"/>
        <v>0</v>
      </c>
      <c r="I194" s="61">
        <f t="shared" si="87"/>
        <v>0</v>
      </c>
      <c r="J194" s="61">
        <f t="shared" si="87"/>
        <v>0</v>
      </c>
      <c r="K194" s="61">
        <f t="shared" si="87"/>
        <v>0</v>
      </c>
      <c r="L194" s="61">
        <f t="shared" si="87"/>
        <v>0</v>
      </c>
      <c r="M194" s="61">
        <f t="shared" si="87"/>
        <v>0</v>
      </c>
      <c r="N194" s="61">
        <f t="shared" si="87"/>
        <v>0</v>
      </c>
      <c r="O194" s="61">
        <f t="shared" si="87"/>
        <v>0</v>
      </c>
      <c r="Q194" s="179"/>
      <c r="U194" s="271"/>
      <c r="V194" s="5"/>
      <c r="W194" s="187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5"/>
      <c r="AI194" s="38"/>
      <c r="AJ194" s="180"/>
    </row>
    <row r="195" spans="2:36" ht="15" customHeight="1">
      <c r="B195" s="263"/>
      <c r="C195" s="85" t="s">
        <v>109</v>
      </c>
      <c r="D195" s="61">
        <v>0</v>
      </c>
      <c r="E195" s="58">
        <f>D195+X195</f>
        <v>0</v>
      </c>
      <c r="F195" s="61">
        <f>H195+J195+L195+N195</f>
        <v>0</v>
      </c>
      <c r="G195" s="58">
        <f>I195+K195+M195+O195</f>
        <v>0</v>
      </c>
      <c r="H195" s="61">
        <v>0</v>
      </c>
      <c r="I195" s="58">
        <f>H195+AB195</f>
        <v>0</v>
      </c>
      <c r="J195" s="61">
        <v>0</v>
      </c>
      <c r="K195" s="58">
        <f>J195+AD195</f>
        <v>0</v>
      </c>
      <c r="L195" s="61">
        <v>0</v>
      </c>
      <c r="M195" s="58">
        <f>L195+AF195</f>
        <v>0</v>
      </c>
      <c r="N195" s="61">
        <v>0</v>
      </c>
      <c r="O195" s="58">
        <f>N195+AH195</f>
        <v>0</v>
      </c>
      <c r="Q195" s="179"/>
      <c r="U195" s="271"/>
      <c r="V195" s="5" t="s">
        <v>109</v>
      </c>
      <c r="W195" s="187"/>
      <c r="X195" s="186">
        <v>0</v>
      </c>
      <c r="Y195" s="186"/>
      <c r="Z195" s="186">
        <v>0</v>
      </c>
      <c r="AA195" s="186"/>
      <c r="AB195" s="186">
        <v>0</v>
      </c>
      <c r="AC195" s="186"/>
      <c r="AD195" s="186">
        <v>0</v>
      </c>
      <c r="AE195" s="186"/>
      <c r="AF195" s="186">
        <v>0</v>
      </c>
      <c r="AG195" s="186"/>
      <c r="AH195" s="185">
        <v>0</v>
      </c>
      <c r="AI195" s="38"/>
      <c r="AJ195" s="180"/>
    </row>
    <row r="196" spans="2:36" ht="15" customHeight="1">
      <c r="B196" s="263"/>
      <c r="C196" s="85" t="s">
        <v>110</v>
      </c>
      <c r="D196" s="61">
        <v>0</v>
      </c>
      <c r="E196" s="58">
        <f>D196+X196</f>
        <v>3</v>
      </c>
      <c r="F196" s="61">
        <f>H196+J196+L196+N196</f>
        <v>0</v>
      </c>
      <c r="G196" s="58">
        <f>I196+K196+M196+O196</f>
        <v>0</v>
      </c>
      <c r="H196" s="61">
        <v>0</v>
      </c>
      <c r="I196" s="58">
        <f>H196+AB196</f>
        <v>0</v>
      </c>
      <c r="J196" s="61">
        <v>0</v>
      </c>
      <c r="K196" s="58">
        <f>J196+AD196</f>
        <v>0</v>
      </c>
      <c r="L196" s="61">
        <v>0</v>
      </c>
      <c r="M196" s="58">
        <f>L196+AF196</f>
        <v>0</v>
      </c>
      <c r="N196" s="61">
        <v>0</v>
      </c>
      <c r="O196" s="58">
        <f>N196+AH196</f>
        <v>0</v>
      </c>
      <c r="Q196" s="179"/>
      <c r="U196" s="271"/>
      <c r="V196" s="11" t="s">
        <v>110</v>
      </c>
      <c r="W196" s="184"/>
      <c r="X196" s="183">
        <v>3</v>
      </c>
      <c r="Y196" s="183"/>
      <c r="Z196" s="183">
        <v>0</v>
      </c>
      <c r="AA196" s="183"/>
      <c r="AB196" s="183">
        <v>0</v>
      </c>
      <c r="AC196" s="183"/>
      <c r="AD196" s="183">
        <v>0</v>
      </c>
      <c r="AE196" s="183"/>
      <c r="AF196" s="183">
        <v>0</v>
      </c>
      <c r="AG196" s="183"/>
      <c r="AH196" s="182">
        <v>0</v>
      </c>
      <c r="AI196" s="38"/>
      <c r="AJ196" s="180"/>
    </row>
    <row r="197" spans="2:36" ht="15" customHeight="1">
      <c r="B197" s="263"/>
      <c r="C197" s="174" t="s">
        <v>190</v>
      </c>
      <c r="D197" s="61">
        <f>SUM(D195:D196)</f>
        <v>0</v>
      </c>
      <c r="E197" s="61">
        <f aca="true" t="shared" si="88" ref="E197:O197">SUM(E195:E196)</f>
        <v>3</v>
      </c>
      <c r="F197" s="61">
        <f t="shared" si="88"/>
        <v>0</v>
      </c>
      <c r="G197" s="61">
        <f t="shared" si="88"/>
        <v>0</v>
      </c>
      <c r="H197" s="61">
        <f t="shared" si="88"/>
        <v>0</v>
      </c>
      <c r="I197" s="61">
        <f t="shared" si="88"/>
        <v>0</v>
      </c>
      <c r="J197" s="61">
        <f t="shared" si="88"/>
        <v>0</v>
      </c>
      <c r="K197" s="61">
        <f t="shared" si="88"/>
        <v>0</v>
      </c>
      <c r="L197" s="61">
        <f t="shared" si="88"/>
        <v>0</v>
      </c>
      <c r="M197" s="61">
        <f t="shared" si="88"/>
        <v>0</v>
      </c>
      <c r="N197" s="61">
        <f t="shared" si="88"/>
        <v>0</v>
      </c>
      <c r="O197" s="61">
        <f t="shared" si="88"/>
        <v>0</v>
      </c>
      <c r="Q197" s="179"/>
      <c r="U197" s="271"/>
      <c r="V197" s="5"/>
      <c r="W197" s="187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5"/>
      <c r="AI197" s="38"/>
      <c r="AJ197" s="180"/>
    </row>
    <row r="198" spans="2:36" ht="15" customHeight="1">
      <c r="B198" s="263"/>
      <c r="C198" s="85" t="s">
        <v>111</v>
      </c>
      <c r="D198" s="61">
        <v>0</v>
      </c>
      <c r="E198" s="58">
        <f>D198+X198</f>
        <v>0</v>
      </c>
      <c r="F198" s="61">
        <f>H198+J198+L198+N198</f>
        <v>0</v>
      </c>
      <c r="G198" s="58">
        <f>I198+K198+M198+O198</f>
        <v>0</v>
      </c>
      <c r="H198" s="61">
        <v>0</v>
      </c>
      <c r="I198" s="58">
        <f>H198+AB198</f>
        <v>0</v>
      </c>
      <c r="J198" s="61">
        <v>0</v>
      </c>
      <c r="K198" s="58">
        <f>J198+AD198</f>
        <v>0</v>
      </c>
      <c r="L198" s="61">
        <v>0</v>
      </c>
      <c r="M198" s="58">
        <f>L198+AF198</f>
        <v>0</v>
      </c>
      <c r="N198" s="61">
        <v>0</v>
      </c>
      <c r="O198" s="58">
        <f>N198+AH198</f>
        <v>0</v>
      </c>
      <c r="Q198" s="179"/>
      <c r="U198" s="271"/>
      <c r="V198" s="5" t="s">
        <v>111</v>
      </c>
      <c r="W198" s="187"/>
      <c r="X198" s="186">
        <v>0</v>
      </c>
      <c r="Y198" s="186"/>
      <c r="Z198" s="186">
        <v>0</v>
      </c>
      <c r="AA198" s="186"/>
      <c r="AB198" s="186">
        <v>0</v>
      </c>
      <c r="AC198" s="186"/>
      <c r="AD198" s="186">
        <v>0</v>
      </c>
      <c r="AE198" s="186"/>
      <c r="AF198" s="186">
        <v>0</v>
      </c>
      <c r="AG198" s="186"/>
      <c r="AH198" s="185">
        <v>0</v>
      </c>
      <c r="AI198" s="38"/>
      <c r="AJ198" s="180"/>
    </row>
    <row r="199" spans="2:36" ht="15" customHeight="1">
      <c r="B199" s="263"/>
      <c r="C199" s="85" t="s">
        <v>112</v>
      </c>
      <c r="D199" s="61">
        <v>0</v>
      </c>
      <c r="E199" s="58">
        <f>D199+X199</f>
        <v>3</v>
      </c>
      <c r="F199" s="61">
        <f>H199+J199+L199+N199</f>
        <v>0</v>
      </c>
      <c r="G199" s="58">
        <f>I199+K199+M199+O199</f>
        <v>0</v>
      </c>
      <c r="H199" s="61">
        <v>0</v>
      </c>
      <c r="I199" s="58">
        <f>H199+AB199</f>
        <v>0</v>
      </c>
      <c r="J199" s="61">
        <v>0</v>
      </c>
      <c r="K199" s="58">
        <f>J199+AD199</f>
        <v>0</v>
      </c>
      <c r="L199" s="61">
        <v>0</v>
      </c>
      <c r="M199" s="58">
        <f>L199+AF199</f>
        <v>0</v>
      </c>
      <c r="N199" s="61">
        <v>0</v>
      </c>
      <c r="O199" s="58">
        <f>N199+AH199</f>
        <v>0</v>
      </c>
      <c r="Q199" s="179"/>
      <c r="U199" s="271"/>
      <c r="V199" s="11" t="s">
        <v>112</v>
      </c>
      <c r="W199" s="184"/>
      <c r="X199" s="183">
        <v>3</v>
      </c>
      <c r="Y199" s="183"/>
      <c r="Z199" s="183">
        <v>0</v>
      </c>
      <c r="AA199" s="183"/>
      <c r="AB199" s="183">
        <v>0</v>
      </c>
      <c r="AC199" s="183"/>
      <c r="AD199" s="183">
        <v>0</v>
      </c>
      <c r="AE199" s="183"/>
      <c r="AF199" s="183">
        <v>0</v>
      </c>
      <c r="AG199" s="183"/>
      <c r="AH199" s="182">
        <v>0</v>
      </c>
      <c r="AI199" s="38"/>
      <c r="AJ199" s="180"/>
    </row>
    <row r="200" spans="2:36" ht="15" customHeight="1">
      <c r="B200" s="263"/>
      <c r="C200" s="174" t="s">
        <v>191</v>
      </c>
      <c r="D200" s="61">
        <f>SUM(D198:D199)</f>
        <v>0</v>
      </c>
      <c r="E200" s="61">
        <f aca="true" t="shared" si="89" ref="E200:O200">SUM(E198:E199)</f>
        <v>3</v>
      </c>
      <c r="F200" s="61">
        <f t="shared" si="89"/>
        <v>0</v>
      </c>
      <c r="G200" s="61">
        <f t="shared" si="89"/>
        <v>0</v>
      </c>
      <c r="H200" s="61">
        <f t="shared" si="89"/>
        <v>0</v>
      </c>
      <c r="I200" s="61">
        <f t="shared" si="89"/>
        <v>0</v>
      </c>
      <c r="J200" s="61">
        <f t="shared" si="89"/>
        <v>0</v>
      </c>
      <c r="K200" s="61">
        <f t="shared" si="89"/>
        <v>0</v>
      </c>
      <c r="L200" s="61">
        <f t="shared" si="89"/>
        <v>0</v>
      </c>
      <c r="M200" s="61">
        <f t="shared" si="89"/>
        <v>0</v>
      </c>
      <c r="N200" s="61">
        <f t="shared" si="89"/>
        <v>0</v>
      </c>
      <c r="O200" s="61">
        <f t="shared" si="89"/>
        <v>0</v>
      </c>
      <c r="Q200" s="179"/>
      <c r="U200" s="271"/>
      <c r="V200" s="5"/>
      <c r="W200" s="187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5"/>
      <c r="AI200" s="38"/>
      <c r="AJ200" s="180"/>
    </row>
    <row r="201" spans="2:36" ht="15" customHeight="1">
      <c r="B201" s="263"/>
      <c r="C201" s="85" t="s">
        <v>113</v>
      </c>
      <c r="D201" s="61">
        <v>1</v>
      </c>
      <c r="E201" s="58">
        <f>D201+X201</f>
        <v>5</v>
      </c>
      <c r="F201" s="61">
        <f>H201+J201+L201+N201</f>
        <v>0</v>
      </c>
      <c r="G201" s="58">
        <f>I201+K201+M201+O201</f>
        <v>0</v>
      </c>
      <c r="H201" s="61">
        <v>0</v>
      </c>
      <c r="I201" s="58">
        <f>H201+AB201</f>
        <v>0</v>
      </c>
      <c r="J201" s="61">
        <v>0</v>
      </c>
      <c r="K201" s="58">
        <f>J201+AD201</f>
        <v>0</v>
      </c>
      <c r="L201" s="61">
        <v>0</v>
      </c>
      <c r="M201" s="58">
        <f>L201+AF201</f>
        <v>0</v>
      </c>
      <c r="N201" s="61">
        <v>0</v>
      </c>
      <c r="O201" s="58">
        <f>N201+AH201</f>
        <v>0</v>
      </c>
      <c r="Q201" s="179"/>
      <c r="U201" s="271"/>
      <c r="V201" s="5" t="s">
        <v>113</v>
      </c>
      <c r="W201" s="187"/>
      <c r="X201" s="186">
        <v>4</v>
      </c>
      <c r="Y201" s="186"/>
      <c r="Z201" s="186">
        <v>0</v>
      </c>
      <c r="AA201" s="186"/>
      <c r="AB201" s="186">
        <v>0</v>
      </c>
      <c r="AC201" s="186"/>
      <c r="AD201" s="186">
        <v>0</v>
      </c>
      <c r="AE201" s="186"/>
      <c r="AF201" s="186">
        <v>0</v>
      </c>
      <c r="AG201" s="186"/>
      <c r="AH201" s="185">
        <v>0</v>
      </c>
      <c r="AI201" s="38"/>
      <c r="AJ201" s="180"/>
    </row>
    <row r="202" spans="2:36" ht="15" customHeight="1">
      <c r="B202" s="263"/>
      <c r="C202" s="85" t="s">
        <v>114</v>
      </c>
      <c r="D202" s="61">
        <v>0</v>
      </c>
      <c r="E202" s="58">
        <f>D202+X202</f>
        <v>13</v>
      </c>
      <c r="F202" s="61">
        <f>H202+J202+L202+N202</f>
        <v>0</v>
      </c>
      <c r="G202" s="58">
        <f>I202+K202+M202+O202</f>
        <v>0</v>
      </c>
      <c r="H202" s="61">
        <v>0</v>
      </c>
      <c r="I202" s="58">
        <f>H202+AB202</f>
        <v>0</v>
      </c>
      <c r="J202" s="61">
        <v>0</v>
      </c>
      <c r="K202" s="58">
        <f>J202+AD202</f>
        <v>0</v>
      </c>
      <c r="L202" s="61">
        <v>0</v>
      </c>
      <c r="M202" s="58">
        <f>L202+AF202</f>
        <v>0</v>
      </c>
      <c r="N202" s="61">
        <v>0</v>
      </c>
      <c r="O202" s="58">
        <f>N202+AH202</f>
        <v>0</v>
      </c>
      <c r="Q202" s="179"/>
      <c r="U202" s="271"/>
      <c r="V202" s="11" t="s">
        <v>114</v>
      </c>
      <c r="W202" s="184"/>
      <c r="X202" s="183">
        <v>13</v>
      </c>
      <c r="Y202" s="183"/>
      <c r="Z202" s="183">
        <v>0</v>
      </c>
      <c r="AA202" s="183"/>
      <c r="AB202" s="183">
        <v>0</v>
      </c>
      <c r="AC202" s="183"/>
      <c r="AD202" s="183">
        <v>0</v>
      </c>
      <c r="AE202" s="183"/>
      <c r="AF202" s="183">
        <v>0</v>
      </c>
      <c r="AG202" s="183"/>
      <c r="AH202" s="182">
        <v>0</v>
      </c>
      <c r="AI202" s="38"/>
      <c r="AJ202" s="180"/>
    </row>
    <row r="203" spans="2:36" ht="15" customHeight="1">
      <c r="B203" s="263"/>
      <c r="C203" s="174" t="s">
        <v>192</v>
      </c>
      <c r="D203" s="61">
        <f>SUM(D201:D202)</f>
        <v>1</v>
      </c>
      <c r="E203" s="61">
        <f aca="true" t="shared" si="90" ref="E203:O203">SUM(E201:E202)</f>
        <v>18</v>
      </c>
      <c r="F203" s="61">
        <f t="shared" si="90"/>
        <v>0</v>
      </c>
      <c r="G203" s="61">
        <f t="shared" si="90"/>
        <v>0</v>
      </c>
      <c r="H203" s="61">
        <f t="shared" si="90"/>
        <v>0</v>
      </c>
      <c r="I203" s="61">
        <f t="shared" si="90"/>
        <v>0</v>
      </c>
      <c r="J203" s="61">
        <f t="shared" si="90"/>
        <v>0</v>
      </c>
      <c r="K203" s="61">
        <f t="shared" si="90"/>
        <v>0</v>
      </c>
      <c r="L203" s="61">
        <f t="shared" si="90"/>
        <v>0</v>
      </c>
      <c r="M203" s="61">
        <f t="shared" si="90"/>
        <v>0</v>
      </c>
      <c r="N203" s="61">
        <f t="shared" si="90"/>
        <v>0</v>
      </c>
      <c r="O203" s="61">
        <f t="shared" si="90"/>
        <v>0</v>
      </c>
      <c r="Q203" s="179"/>
      <c r="U203" s="271"/>
      <c r="V203" s="5"/>
      <c r="W203" s="187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5"/>
      <c r="AI203" s="38"/>
      <c r="AJ203" s="180"/>
    </row>
    <row r="204" spans="2:36" ht="14.25" customHeight="1" thickBot="1">
      <c r="B204" s="263"/>
      <c r="C204" s="174" t="s">
        <v>115</v>
      </c>
      <c r="D204" s="61">
        <v>2</v>
      </c>
      <c r="E204" s="58">
        <f>D204+X204</f>
        <v>3</v>
      </c>
      <c r="F204" s="61">
        <f>H204+J204+L204+N204</f>
        <v>0</v>
      </c>
      <c r="G204" s="58">
        <f>I204+K204+M204+O204</f>
        <v>0</v>
      </c>
      <c r="H204" s="61">
        <v>0</v>
      </c>
      <c r="I204" s="58">
        <f>H204+AB204</f>
        <v>0</v>
      </c>
      <c r="J204" s="61">
        <v>0</v>
      </c>
      <c r="K204" s="58">
        <f>J204+AD204</f>
        <v>0</v>
      </c>
      <c r="L204" s="61">
        <v>0</v>
      </c>
      <c r="M204" s="58">
        <f>L204+AF204</f>
        <v>0</v>
      </c>
      <c r="N204" s="61">
        <v>0</v>
      </c>
      <c r="O204" s="58">
        <f>N204+AH204</f>
        <v>0</v>
      </c>
      <c r="Q204" s="179"/>
      <c r="U204" s="271"/>
      <c r="V204" s="9" t="s">
        <v>115</v>
      </c>
      <c r="W204" s="181"/>
      <c r="X204" s="177">
        <v>1</v>
      </c>
      <c r="Y204" s="177"/>
      <c r="Z204" s="177">
        <v>0</v>
      </c>
      <c r="AA204" s="177"/>
      <c r="AB204" s="177">
        <v>0</v>
      </c>
      <c r="AC204" s="177"/>
      <c r="AD204" s="177">
        <v>0</v>
      </c>
      <c r="AE204" s="177"/>
      <c r="AF204" s="177">
        <v>0</v>
      </c>
      <c r="AG204" s="177"/>
      <c r="AH204" s="176">
        <v>0</v>
      </c>
      <c r="AI204" s="38"/>
      <c r="AJ204" s="180"/>
    </row>
    <row r="205" spans="2:36" ht="15" customHeight="1" thickBot="1">
      <c r="B205" s="84"/>
      <c r="C205" s="174"/>
      <c r="D205" s="61"/>
      <c r="E205" s="58"/>
      <c r="F205" s="61"/>
      <c r="G205" s="58"/>
      <c r="H205" s="61"/>
      <c r="I205" s="58"/>
      <c r="J205" s="61"/>
      <c r="K205" s="58"/>
      <c r="L205" s="61"/>
      <c r="M205" s="58"/>
      <c r="N205" s="61"/>
      <c r="O205" s="58"/>
      <c r="Q205" s="179"/>
      <c r="U205" s="155"/>
      <c r="V205" s="200"/>
      <c r="W205" s="200"/>
      <c r="X205" s="64"/>
      <c r="Y205" s="64"/>
      <c r="Z205" s="64"/>
      <c r="AA205" s="64"/>
      <c r="AB205" s="64"/>
      <c r="AC205" s="64"/>
      <c r="AD205" s="64"/>
      <c r="AE205" s="64"/>
      <c r="AF205" s="66"/>
      <c r="AG205" s="64"/>
      <c r="AH205" s="68"/>
      <c r="AI205" s="38"/>
      <c r="AJ205" s="180"/>
    </row>
    <row r="206" spans="2:36" ht="15" customHeight="1" thickBot="1">
      <c r="B206" s="160" t="s">
        <v>130</v>
      </c>
      <c r="C206" s="169" t="s">
        <v>131</v>
      </c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U206" s="286" t="s">
        <v>300</v>
      </c>
      <c r="V206" s="287"/>
      <c r="W206" s="159"/>
      <c r="X206" s="94">
        <v>230</v>
      </c>
      <c r="Y206" s="175"/>
      <c r="Z206" s="95" t="s">
        <v>299</v>
      </c>
      <c r="AA206" s="95"/>
      <c r="AB206" s="95" t="s">
        <v>299</v>
      </c>
      <c r="AC206" s="95"/>
      <c r="AD206" s="95" t="s">
        <v>299</v>
      </c>
      <c r="AE206" s="95"/>
      <c r="AF206" s="97" t="s">
        <v>299</v>
      </c>
      <c r="AG206" s="95"/>
      <c r="AH206" s="98" t="s">
        <v>299</v>
      </c>
      <c r="AI206" s="38"/>
      <c r="AJ206" s="44"/>
    </row>
    <row r="207" spans="2:34" ht="15" customHeight="1">
      <c r="B207" s="160" t="s">
        <v>130</v>
      </c>
      <c r="C207" s="169" t="s">
        <v>131</v>
      </c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U207" s="99"/>
      <c r="V207" s="48"/>
      <c r="W207" s="4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</row>
    <row r="208" spans="2:15" ht="14.25" customHeight="1">
      <c r="B208" s="219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</row>
    <row r="209" ht="15" customHeight="1">
      <c r="B209" s="219"/>
    </row>
    <row r="210" ht="17.25" customHeight="1" hidden="1">
      <c r="B210" s="219"/>
    </row>
    <row r="211" spans="2:15" ht="17.25" customHeight="1">
      <c r="B211" s="219"/>
      <c r="C211" s="170"/>
      <c r="G211" s="220"/>
      <c r="I211" s="220"/>
      <c r="K211" s="220"/>
      <c r="M211" s="220"/>
      <c r="O211" s="220"/>
    </row>
    <row r="212" spans="2:3" ht="17.25" customHeight="1">
      <c r="B212" s="219"/>
      <c r="C212" s="170"/>
    </row>
    <row r="213" spans="2:3" ht="17.25" customHeight="1">
      <c r="B213" s="219"/>
      <c r="C213" s="170"/>
    </row>
    <row r="214" spans="2:21" ht="17.25" customHeight="1">
      <c r="B214" s="219"/>
      <c r="C214" s="170"/>
      <c r="U214" s="2"/>
    </row>
    <row r="215" spans="2:21" ht="17.25" customHeight="1">
      <c r="B215" s="219"/>
      <c r="C215" s="170"/>
      <c r="U215" s="2"/>
    </row>
    <row r="216" spans="2:21" ht="17.25" customHeight="1">
      <c r="B216" s="219"/>
      <c r="C216" s="170"/>
      <c r="U216" s="2"/>
    </row>
    <row r="217" spans="2:21" ht="17.25" customHeight="1">
      <c r="B217" s="219"/>
      <c r="C217" s="170"/>
      <c r="U217" s="2"/>
    </row>
    <row r="218" spans="2:21" ht="17.25" customHeight="1">
      <c r="B218" s="219"/>
      <c r="C218" s="170"/>
      <c r="U218" s="2"/>
    </row>
    <row r="219" spans="2:21" ht="17.25" customHeight="1">
      <c r="B219" s="219"/>
      <c r="C219" s="170"/>
      <c r="U219" s="2"/>
    </row>
    <row r="220" spans="2:21" ht="17.25" customHeight="1">
      <c r="B220" s="219"/>
      <c r="C220" s="170"/>
      <c r="U220" s="2"/>
    </row>
    <row r="221" spans="2:21" ht="17.25" customHeight="1">
      <c r="B221" s="219"/>
      <c r="C221" s="170"/>
      <c r="U221" s="2"/>
    </row>
    <row r="222" spans="2:21" ht="15.75" customHeight="1">
      <c r="B222" s="219"/>
      <c r="C222" s="170"/>
      <c r="U222" s="2"/>
    </row>
    <row r="223" spans="2:21" ht="15.75" customHeight="1">
      <c r="B223" s="219"/>
      <c r="C223" s="170"/>
      <c r="U223" s="2"/>
    </row>
    <row r="224" spans="2:21" ht="15.75" customHeight="1">
      <c r="B224" s="219"/>
      <c r="C224" s="170"/>
      <c r="U224" s="2"/>
    </row>
    <row r="225" spans="2:21" ht="15.75" customHeight="1">
      <c r="B225" s="219"/>
      <c r="C225" s="170"/>
      <c r="U225" s="2"/>
    </row>
    <row r="226" spans="2:21" ht="15.75" customHeight="1">
      <c r="B226" s="219"/>
      <c r="C226" s="170"/>
      <c r="U226" s="2"/>
    </row>
    <row r="227" spans="2:21" ht="15.75" customHeight="1">
      <c r="B227" s="219"/>
      <c r="C227" s="170"/>
      <c r="U227" s="2"/>
    </row>
    <row r="228" spans="2:21" ht="15.75" customHeight="1">
      <c r="B228" s="219"/>
      <c r="C228" s="170"/>
      <c r="U228" s="2"/>
    </row>
    <row r="229" spans="2:21" ht="15.75" customHeight="1">
      <c r="B229" s="219"/>
      <c r="C229" s="170"/>
      <c r="U229" s="2"/>
    </row>
    <row r="230" spans="2:21" ht="15.75" customHeight="1">
      <c r="B230" s="219"/>
      <c r="C230" s="170"/>
      <c r="U230" s="2"/>
    </row>
    <row r="231" spans="2:21" ht="15.75" customHeight="1">
      <c r="B231" s="219"/>
      <c r="C231" s="170"/>
      <c r="U231" s="2"/>
    </row>
    <row r="232" spans="2:21" ht="15.75" customHeight="1">
      <c r="B232" s="219"/>
      <c r="C232" s="170"/>
      <c r="U232" s="2"/>
    </row>
    <row r="233" spans="3:21" ht="15.75" customHeight="1">
      <c r="C233" s="170"/>
      <c r="U233" s="2"/>
    </row>
    <row r="234" spans="3:21" ht="15.75" customHeight="1">
      <c r="C234" s="170"/>
      <c r="U234" s="2"/>
    </row>
    <row r="235" spans="3:21" ht="15.75" customHeight="1">
      <c r="C235" s="170"/>
      <c r="U235" s="2"/>
    </row>
    <row r="236" spans="3:21" ht="15.75" customHeight="1">
      <c r="C236" s="170"/>
      <c r="U236" s="2"/>
    </row>
    <row r="237" spans="3:21" ht="15.75" customHeight="1">
      <c r="C237" s="170"/>
      <c r="U237" s="2"/>
    </row>
    <row r="238" spans="3:21" ht="15.75" customHeight="1">
      <c r="C238" s="170"/>
      <c r="U238" s="2"/>
    </row>
    <row r="239" spans="3:21" ht="15.75" customHeight="1">
      <c r="C239" s="170"/>
      <c r="U239" s="2"/>
    </row>
    <row r="240" spans="3:21" ht="15.75" customHeight="1">
      <c r="C240" s="170"/>
      <c r="U240" s="2"/>
    </row>
    <row r="241" spans="3:21" ht="15.75" customHeight="1">
      <c r="C241" s="170"/>
      <c r="U241" s="2"/>
    </row>
    <row r="242" spans="3:21" ht="15.75" customHeight="1">
      <c r="C242" s="170"/>
      <c r="U242" s="2"/>
    </row>
    <row r="243" spans="3:21" ht="15.75" customHeight="1">
      <c r="C243" s="170"/>
      <c r="U243" s="2"/>
    </row>
    <row r="244" spans="3:21" ht="15.75" customHeight="1">
      <c r="C244" s="170"/>
      <c r="U244" s="2"/>
    </row>
    <row r="245" spans="3:21" ht="15.75" customHeight="1">
      <c r="C245" s="170"/>
      <c r="U245" s="2"/>
    </row>
    <row r="246" spans="3:21" ht="18">
      <c r="C246" s="170"/>
      <c r="U246" s="2"/>
    </row>
    <row r="247" spans="3:21" ht="18">
      <c r="C247" s="170"/>
      <c r="U247" s="2"/>
    </row>
    <row r="248" spans="3:21" ht="18">
      <c r="C248" s="170"/>
      <c r="U248" s="2"/>
    </row>
    <row r="249" spans="3:21" ht="18">
      <c r="C249" s="170"/>
      <c r="U249" s="2"/>
    </row>
    <row r="250" spans="3:21" ht="18">
      <c r="C250" s="170"/>
      <c r="U250" s="2"/>
    </row>
    <row r="251" spans="3:21" ht="18">
      <c r="C251" s="170"/>
      <c r="U251" s="2"/>
    </row>
    <row r="252" spans="3:21" ht="18">
      <c r="C252" s="170"/>
      <c r="U252" s="2"/>
    </row>
    <row r="253" spans="3:21" ht="18">
      <c r="C253" s="170"/>
      <c r="U253" s="2"/>
    </row>
    <row r="254" spans="3:21" ht="18">
      <c r="C254" s="170"/>
      <c r="U254" s="2"/>
    </row>
    <row r="255" spans="3:21" ht="18">
      <c r="C255" s="170"/>
      <c r="U255" s="2"/>
    </row>
    <row r="256" spans="3:21" ht="18">
      <c r="C256" s="170"/>
      <c r="U256" s="2"/>
    </row>
    <row r="257" spans="3:21" ht="18">
      <c r="C257" s="170"/>
      <c r="U257" s="2"/>
    </row>
    <row r="258" spans="3:21" ht="18">
      <c r="C258" s="170"/>
      <c r="U258" s="2"/>
    </row>
    <row r="259" spans="3:21" ht="18">
      <c r="C259" s="170"/>
      <c r="U259" s="2"/>
    </row>
    <row r="260" spans="3:21" ht="18">
      <c r="C260" s="170"/>
      <c r="U260" s="2"/>
    </row>
    <row r="261" spans="3:21" ht="18">
      <c r="C261" s="170"/>
      <c r="U261" s="2"/>
    </row>
    <row r="262" spans="3:21" ht="18">
      <c r="C262" s="170"/>
      <c r="U262" s="2"/>
    </row>
    <row r="263" spans="3:21" ht="18">
      <c r="C263" s="170"/>
      <c r="U263" s="2"/>
    </row>
    <row r="264" spans="3:21" ht="18">
      <c r="C264" s="170"/>
      <c r="U264" s="2"/>
    </row>
    <row r="265" spans="3:21" ht="18">
      <c r="C265" s="170"/>
      <c r="U265" s="2"/>
    </row>
    <row r="266" spans="3:21" ht="18">
      <c r="C266" s="170"/>
      <c r="U266" s="2"/>
    </row>
    <row r="267" spans="3:21" ht="18">
      <c r="C267" s="170"/>
      <c r="U267" s="2"/>
    </row>
    <row r="268" spans="3:21" ht="18">
      <c r="C268" s="170"/>
      <c r="U268" s="2"/>
    </row>
    <row r="269" spans="3:21" ht="18">
      <c r="C269" s="170"/>
      <c r="U269" s="2"/>
    </row>
    <row r="270" spans="3:21" ht="18">
      <c r="C270" s="170"/>
      <c r="U270" s="2"/>
    </row>
    <row r="271" spans="3:21" ht="18">
      <c r="C271" s="170"/>
      <c r="U271" s="2"/>
    </row>
    <row r="272" spans="3:21" ht="18">
      <c r="C272" s="170"/>
      <c r="U272" s="2"/>
    </row>
    <row r="273" spans="3:21" ht="18">
      <c r="C273" s="170"/>
      <c r="U273" s="2"/>
    </row>
    <row r="274" spans="3:21" ht="18">
      <c r="C274" s="170"/>
      <c r="U274" s="2"/>
    </row>
    <row r="275" spans="3:21" ht="18">
      <c r="C275" s="170"/>
      <c r="U275" s="2"/>
    </row>
    <row r="276" spans="3:21" ht="18">
      <c r="C276" s="170"/>
      <c r="U276" s="2"/>
    </row>
    <row r="277" spans="3:21" ht="18">
      <c r="C277" s="170"/>
      <c r="U277" s="2"/>
    </row>
    <row r="278" spans="3:21" ht="18">
      <c r="C278" s="170"/>
      <c r="U278" s="2"/>
    </row>
    <row r="279" spans="3:21" ht="18">
      <c r="C279" s="170"/>
      <c r="U279" s="2"/>
    </row>
    <row r="280" spans="3:21" ht="18">
      <c r="C280" s="170"/>
      <c r="U280" s="2"/>
    </row>
    <row r="281" spans="3:21" ht="18">
      <c r="C281" s="170"/>
      <c r="U281" s="2"/>
    </row>
    <row r="282" spans="3:21" ht="18">
      <c r="C282" s="170"/>
      <c r="U282" s="2"/>
    </row>
    <row r="283" spans="3:21" ht="18">
      <c r="C283" s="170"/>
      <c r="U283" s="2"/>
    </row>
    <row r="284" spans="3:21" ht="18">
      <c r="C284" s="170"/>
      <c r="U284" s="2"/>
    </row>
    <row r="285" ht="18">
      <c r="U285" s="2"/>
    </row>
    <row r="286" ht="18">
      <c r="U286" s="2"/>
    </row>
    <row r="287" ht="18">
      <c r="U287" s="2"/>
    </row>
    <row r="288" ht="18">
      <c r="U288" s="2"/>
    </row>
    <row r="289" ht="18">
      <c r="U289" s="2"/>
    </row>
    <row r="290" ht="18">
      <c r="U290" s="2"/>
    </row>
    <row r="291" ht="18">
      <c r="U291" s="2"/>
    </row>
    <row r="292" ht="18">
      <c r="U292" s="2"/>
    </row>
    <row r="293" ht="18">
      <c r="U293" s="2"/>
    </row>
    <row r="294" ht="18">
      <c r="U294" s="2"/>
    </row>
    <row r="295" ht="18">
      <c r="U295" s="2"/>
    </row>
    <row r="296" ht="18">
      <c r="U296" s="2"/>
    </row>
  </sheetData>
  <sheetProtection/>
  <mergeCells count="30">
    <mergeCell ref="U206:V206"/>
    <mergeCell ref="U120:U152"/>
    <mergeCell ref="U154:U180"/>
    <mergeCell ref="U182:U204"/>
    <mergeCell ref="U32:U92"/>
    <mergeCell ref="U93:U107"/>
    <mergeCell ref="U109:U118"/>
    <mergeCell ref="U1:AH1"/>
    <mergeCell ref="U3:V4"/>
    <mergeCell ref="X3:X4"/>
    <mergeCell ref="Z3:Z4"/>
    <mergeCell ref="U6:U10"/>
    <mergeCell ref="U11:U31"/>
    <mergeCell ref="N2:O2"/>
    <mergeCell ref="B1:O1"/>
    <mergeCell ref="D3:E4"/>
    <mergeCell ref="F3:G4"/>
    <mergeCell ref="H4:I4"/>
    <mergeCell ref="J4:K4"/>
    <mergeCell ref="B3:C4"/>
    <mergeCell ref="L4:M4"/>
    <mergeCell ref="N4:O4"/>
    <mergeCell ref="B109:B119"/>
    <mergeCell ref="B120:B153"/>
    <mergeCell ref="B154:B181"/>
    <mergeCell ref="B182:B204"/>
    <mergeCell ref="B6:B10"/>
    <mergeCell ref="B11:B31"/>
    <mergeCell ref="B32:B92"/>
    <mergeCell ref="B93:B107"/>
  </mergeCells>
  <printOptions/>
  <pageMargins left="0.7874015748031497" right="0.7874015748031497" top="0.2755905511811024" bottom="0.35433070866141736" header="0.2362204724409449" footer="0.2755905511811024"/>
  <pageSetup fitToHeight="2" fitToWidth="1" horizontalDpi="600" verticalDpi="600" orientation="portrait" paperSize="9" scale="4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AV291"/>
  <sheetViews>
    <sheetView showGridLines="0" view="pageBreakPreview" zoomScale="85" zoomScaleNormal="115" zoomScaleSheetLayoutView="85" zoomScalePageLayoutView="0" workbookViewId="0" topLeftCell="A32">
      <selection activeCell="M218" sqref="M218"/>
    </sheetView>
  </sheetViews>
  <sheetFormatPr defaultColWidth="13.00390625" defaultRowHeight="13.5"/>
  <cols>
    <col min="1" max="1" width="3.875" style="1" customWidth="1"/>
    <col min="2" max="2" width="5.00390625" style="1" customWidth="1"/>
    <col min="3" max="3" width="14.00390625" style="2" customWidth="1"/>
    <col min="4" max="4" width="7.00390625" style="1" customWidth="1"/>
    <col min="5" max="5" width="10.00390625" style="1" customWidth="1"/>
    <col min="6" max="6" width="7.00390625" style="1" customWidth="1"/>
    <col min="7" max="7" width="10.00390625" style="1" customWidth="1"/>
    <col min="8" max="8" width="7.00390625" style="1" customWidth="1"/>
    <col min="9" max="9" width="10.00390625" style="1" customWidth="1"/>
    <col min="10" max="10" width="7.00390625" style="1" customWidth="1"/>
    <col min="11" max="11" width="10.00390625" style="1" customWidth="1"/>
    <col min="12" max="12" width="7.00390625" style="1" customWidth="1"/>
    <col min="13" max="13" width="10.00390625" style="1" customWidth="1"/>
    <col min="14" max="14" width="7.00390625" style="1" customWidth="1"/>
    <col min="15" max="15" width="10.00390625" style="1" customWidth="1"/>
    <col min="16" max="16" width="1.4921875" style="1" customWidth="1"/>
    <col min="17" max="17" width="5.125" style="1" customWidth="1"/>
    <col min="18" max="18" width="4.00390625" style="130" customWidth="1"/>
    <col min="19" max="19" width="10.125" style="130" customWidth="1"/>
    <col min="20" max="31" width="5.125" style="130" customWidth="1"/>
    <col min="32" max="32" width="13.125" style="1" customWidth="1"/>
    <col min="33" max="33" width="22.125" style="147" customWidth="1"/>
    <col min="34" max="34" width="5.00390625" style="1" customWidth="1"/>
    <col min="35" max="35" width="14.00390625" style="2" customWidth="1"/>
    <col min="36" max="47" width="10.00390625" style="1" customWidth="1"/>
    <col min="48" max="48" width="25.50390625" style="1" customWidth="1"/>
    <col min="49" max="16384" width="9.00390625" style="1" customWidth="1"/>
  </cols>
  <sheetData>
    <row r="1" spans="2:47" ht="41.25" customHeight="1">
      <c r="B1" s="300" t="s">
        <v>356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R1" s="308" t="s">
        <v>338</v>
      </c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8"/>
      <c r="AH1" s="300" t="s">
        <v>339</v>
      </c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</row>
    <row r="2" spans="2:47" ht="18.75" thickBot="1">
      <c r="B2" s="38"/>
      <c r="C2" s="48"/>
      <c r="D2" s="38"/>
      <c r="E2" s="38"/>
      <c r="F2" s="38"/>
      <c r="G2" s="38"/>
      <c r="H2" s="38"/>
      <c r="I2" s="38"/>
      <c r="J2" s="38"/>
      <c r="K2" s="38"/>
      <c r="L2" s="38"/>
      <c r="M2" s="38"/>
      <c r="N2" s="265" t="s">
        <v>116</v>
      </c>
      <c r="O2" s="265"/>
      <c r="R2" s="46"/>
      <c r="S2" s="127"/>
      <c r="T2" s="46"/>
      <c r="U2" s="46"/>
      <c r="V2" s="46"/>
      <c r="W2" s="46"/>
      <c r="X2" s="46"/>
      <c r="Y2" s="46"/>
      <c r="Z2" s="46"/>
      <c r="AA2" s="46"/>
      <c r="AB2" s="46"/>
      <c r="AC2" s="46"/>
      <c r="AD2" s="313" t="s">
        <v>116</v>
      </c>
      <c r="AE2" s="313"/>
      <c r="AF2" s="38"/>
      <c r="AH2" s="38"/>
      <c r="AI2" s="4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04" t="s">
        <v>116</v>
      </c>
      <c r="AU2" s="304"/>
    </row>
    <row r="3" spans="2:47" ht="9" customHeight="1">
      <c r="B3" s="270" t="s">
        <v>117</v>
      </c>
      <c r="C3" s="270"/>
      <c r="D3" s="267" t="s">
        <v>118</v>
      </c>
      <c r="E3" s="267"/>
      <c r="F3" s="268" t="s">
        <v>148</v>
      </c>
      <c r="G3" s="268"/>
      <c r="H3" s="162"/>
      <c r="I3" s="162"/>
      <c r="J3" s="162"/>
      <c r="K3" s="162"/>
      <c r="L3" s="162"/>
      <c r="M3" s="162"/>
      <c r="N3" s="162"/>
      <c r="O3" s="162"/>
      <c r="R3" s="309" t="s">
        <v>117</v>
      </c>
      <c r="S3" s="310"/>
      <c r="T3" s="314" t="s">
        <v>118</v>
      </c>
      <c r="U3" s="315"/>
      <c r="V3" s="318" t="s">
        <v>143</v>
      </c>
      <c r="W3" s="319"/>
      <c r="X3" s="120"/>
      <c r="Y3" s="120"/>
      <c r="Z3" s="120"/>
      <c r="AA3" s="120"/>
      <c r="AB3" s="120"/>
      <c r="AC3" s="120"/>
      <c r="AD3" s="120"/>
      <c r="AE3" s="121"/>
      <c r="AF3" s="38"/>
      <c r="AH3" s="277" t="s">
        <v>117</v>
      </c>
      <c r="AI3" s="292"/>
      <c r="AJ3" s="294" t="s">
        <v>118</v>
      </c>
      <c r="AK3" s="295"/>
      <c r="AL3" s="301" t="s">
        <v>143</v>
      </c>
      <c r="AM3" s="302"/>
      <c r="AN3" s="49"/>
      <c r="AO3" s="49"/>
      <c r="AP3" s="49"/>
      <c r="AQ3" s="49"/>
      <c r="AR3" s="49"/>
      <c r="AS3" s="49"/>
      <c r="AT3" s="49"/>
      <c r="AU3" s="50"/>
    </row>
    <row r="4" spans="2:47" ht="48" customHeight="1">
      <c r="B4" s="270"/>
      <c r="C4" s="270"/>
      <c r="D4" s="267"/>
      <c r="E4" s="267"/>
      <c r="F4" s="268"/>
      <c r="G4" s="268"/>
      <c r="H4" s="269" t="s">
        <v>144</v>
      </c>
      <c r="I4" s="269"/>
      <c r="J4" s="269" t="s">
        <v>330</v>
      </c>
      <c r="K4" s="269"/>
      <c r="L4" s="269" t="s">
        <v>331</v>
      </c>
      <c r="M4" s="269"/>
      <c r="N4" s="268" t="s">
        <v>119</v>
      </c>
      <c r="O4" s="268"/>
      <c r="R4" s="311"/>
      <c r="S4" s="312"/>
      <c r="T4" s="316"/>
      <c r="U4" s="317"/>
      <c r="V4" s="320"/>
      <c r="W4" s="321"/>
      <c r="X4" s="322" t="s">
        <v>144</v>
      </c>
      <c r="Y4" s="323"/>
      <c r="Z4" s="322" t="s">
        <v>330</v>
      </c>
      <c r="AA4" s="323"/>
      <c r="AB4" s="322" t="s">
        <v>331</v>
      </c>
      <c r="AC4" s="323"/>
      <c r="AD4" s="324" t="s">
        <v>119</v>
      </c>
      <c r="AE4" s="325"/>
      <c r="AF4" s="38"/>
      <c r="AH4" s="279"/>
      <c r="AI4" s="293"/>
      <c r="AJ4" s="296"/>
      <c r="AK4" s="297"/>
      <c r="AL4" s="303"/>
      <c r="AM4" s="268"/>
      <c r="AN4" s="288" t="s">
        <v>144</v>
      </c>
      <c r="AO4" s="289"/>
      <c r="AP4" s="288" t="s">
        <v>330</v>
      </c>
      <c r="AQ4" s="289"/>
      <c r="AR4" s="288" t="s">
        <v>331</v>
      </c>
      <c r="AS4" s="289"/>
      <c r="AT4" s="290" t="s">
        <v>119</v>
      </c>
      <c r="AU4" s="291"/>
    </row>
    <row r="5" spans="2:47" ht="15" customHeight="1" thickBot="1">
      <c r="B5" s="162"/>
      <c r="C5" s="157"/>
      <c r="D5" s="157" t="s">
        <v>333</v>
      </c>
      <c r="E5" s="157" t="s">
        <v>120</v>
      </c>
      <c r="F5" s="157" t="s">
        <v>141</v>
      </c>
      <c r="G5" s="157" t="s">
        <v>120</v>
      </c>
      <c r="H5" s="157" t="s">
        <v>141</v>
      </c>
      <c r="I5" s="157" t="s">
        <v>120</v>
      </c>
      <c r="J5" s="157" t="s">
        <v>141</v>
      </c>
      <c r="K5" s="157" t="s">
        <v>120</v>
      </c>
      <c r="L5" s="157" t="s">
        <v>141</v>
      </c>
      <c r="M5" s="157" t="s">
        <v>120</v>
      </c>
      <c r="N5" s="157" t="s">
        <v>141</v>
      </c>
      <c r="O5" s="157" t="s">
        <v>120</v>
      </c>
      <c r="R5" s="122"/>
      <c r="S5" s="41"/>
      <c r="T5" s="10" t="s">
        <v>333</v>
      </c>
      <c r="U5" s="41"/>
      <c r="V5" s="10" t="s">
        <v>141</v>
      </c>
      <c r="W5" s="41"/>
      <c r="X5" s="40" t="s">
        <v>141</v>
      </c>
      <c r="Y5" s="123"/>
      <c r="Z5" s="41" t="s">
        <v>141</v>
      </c>
      <c r="AA5" s="123"/>
      <c r="AB5" s="41" t="s">
        <v>141</v>
      </c>
      <c r="AC5" s="123"/>
      <c r="AD5" s="41" t="s">
        <v>141</v>
      </c>
      <c r="AE5" s="124"/>
      <c r="AF5" s="38"/>
      <c r="AH5" s="51"/>
      <c r="AI5" s="6"/>
      <c r="AJ5" s="7" t="s">
        <v>340</v>
      </c>
      <c r="AK5" s="6" t="s">
        <v>120</v>
      </c>
      <c r="AL5" s="7" t="s">
        <v>141</v>
      </c>
      <c r="AM5" s="6" t="s">
        <v>120</v>
      </c>
      <c r="AN5" s="8" t="s">
        <v>141</v>
      </c>
      <c r="AO5" s="52" t="s">
        <v>120</v>
      </c>
      <c r="AP5" s="6" t="s">
        <v>141</v>
      </c>
      <c r="AQ5" s="52" t="s">
        <v>120</v>
      </c>
      <c r="AR5" s="6" t="s">
        <v>141</v>
      </c>
      <c r="AS5" s="52" t="s">
        <v>120</v>
      </c>
      <c r="AT5" s="6" t="s">
        <v>141</v>
      </c>
      <c r="AU5" s="53" t="s">
        <v>120</v>
      </c>
    </row>
    <row r="6" spans="2:47" ht="15" customHeight="1">
      <c r="B6" s="263" t="s">
        <v>121</v>
      </c>
      <c r="C6" s="85" t="s">
        <v>193</v>
      </c>
      <c r="D6" s="61">
        <f>$T6+$AJ6</f>
        <v>12</v>
      </c>
      <c r="E6" s="58">
        <f>$AK6+$D6</f>
        <v>119</v>
      </c>
      <c r="F6" s="61">
        <f>$H6+$J6+$L6+$N6</f>
        <v>7</v>
      </c>
      <c r="G6" s="58">
        <f>$I6+$K6+$M6+$O6</f>
        <v>97</v>
      </c>
      <c r="H6" s="61">
        <f>$X6+$AN6</f>
        <v>2</v>
      </c>
      <c r="I6" s="58">
        <f>$H6+$AO6</f>
        <v>43</v>
      </c>
      <c r="J6" s="61">
        <f>$Z6+$AP6</f>
        <v>5</v>
      </c>
      <c r="K6" s="58">
        <f>$J6+$AQ6</f>
        <v>49</v>
      </c>
      <c r="L6" s="61">
        <f>$AB6+$AR6</f>
        <v>0</v>
      </c>
      <c r="M6" s="58">
        <f>$L6+$AS6</f>
        <v>0</v>
      </c>
      <c r="N6" s="61">
        <f>$AD6+$AT6</f>
        <v>0</v>
      </c>
      <c r="O6" s="58">
        <f>$N6+$AU6</f>
        <v>5</v>
      </c>
      <c r="R6" s="326" t="s">
        <v>121</v>
      </c>
      <c r="S6" s="47" t="s">
        <v>193</v>
      </c>
      <c r="T6" s="54">
        <v>6</v>
      </c>
      <c r="U6" s="55"/>
      <c r="V6" s="54">
        <v>2</v>
      </c>
      <c r="W6" s="55"/>
      <c r="X6" s="56">
        <v>0</v>
      </c>
      <c r="Y6" s="55"/>
      <c r="Z6" s="56">
        <v>2</v>
      </c>
      <c r="AA6" s="55"/>
      <c r="AB6" s="56">
        <v>0</v>
      </c>
      <c r="AC6" s="55"/>
      <c r="AD6" s="56">
        <v>0</v>
      </c>
      <c r="AE6" s="57"/>
      <c r="AF6" s="38"/>
      <c r="AH6" s="284" t="s">
        <v>121</v>
      </c>
      <c r="AI6" s="47" t="s">
        <v>193</v>
      </c>
      <c r="AJ6" s="101">
        <v>6</v>
      </c>
      <c r="AK6" s="13">
        <v>107</v>
      </c>
      <c r="AL6" s="54">
        <f>AN6+AP6+AR6+AT6</f>
        <v>5</v>
      </c>
      <c r="AM6" s="13">
        <f>AO6+AQ6+AS6+AU6</f>
        <v>90</v>
      </c>
      <c r="AN6" s="106">
        <v>2</v>
      </c>
      <c r="AO6" s="18">
        <v>41</v>
      </c>
      <c r="AP6" s="56">
        <v>3</v>
      </c>
      <c r="AQ6" s="18">
        <v>44</v>
      </c>
      <c r="AR6" s="106">
        <v>0</v>
      </c>
      <c r="AS6" s="18">
        <v>0</v>
      </c>
      <c r="AT6" s="106">
        <v>0</v>
      </c>
      <c r="AU6" s="23">
        <v>5</v>
      </c>
    </row>
    <row r="7" spans="2:47" ht="15" customHeight="1">
      <c r="B7" s="263"/>
      <c r="C7" s="85" t="s">
        <v>194</v>
      </c>
      <c r="D7" s="61">
        <f>$T7+$AJ7</f>
        <v>1</v>
      </c>
      <c r="E7" s="58">
        <f>$AK7+$D7</f>
        <v>26</v>
      </c>
      <c r="F7" s="61">
        <f>$H7+$J7+$L7+$N7</f>
        <v>1</v>
      </c>
      <c r="G7" s="58">
        <f>$I7+$K7+$M7+$O7</f>
        <v>15</v>
      </c>
      <c r="H7" s="61">
        <f>$X7+$AN7</f>
        <v>0</v>
      </c>
      <c r="I7" s="58">
        <f>$H7+$AO7</f>
        <v>4</v>
      </c>
      <c r="J7" s="61">
        <f>$Z7+$AP7</f>
        <v>1</v>
      </c>
      <c r="K7" s="58">
        <f>$J7+$AQ7</f>
        <v>9</v>
      </c>
      <c r="L7" s="61">
        <f>$AB7+$AR7</f>
        <v>0</v>
      </c>
      <c r="M7" s="58">
        <f>$L7+$AS7</f>
        <v>0</v>
      </c>
      <c r="N7" s="61">
        <f>$AD7+$AT7</f>
        <v>0</v>
      </c>
      <c r="O7" s="58">
        <f>$N7+$AU7</f>
        <v>2</v>
      </c>
      <c r="R7" s="327"/>
      <c r="S7" s="5" t="s">
        <v>194</v>
      </c>
      <c r="T7" s="39">
        <v>0</v>
      </c>
      <c r="U7" s="58"/>
      <c r="V7" s="39">
        <v>0</v>
      </c>
      <c r="W7" s="58"/>
      <c r="X7" s="59">
        <v>0</v>
      </c>
      <c r="Y7" s="60"/>
      <c r="Z7" s="59">
        <v>0</v>
      </c>
      <c r="AA7" s="60"/>
      <c r="AB7" s="59">
        <v>0</v>
      </c>
      <c r="AC7" s="60"/>
      <c r="AD7" s="61">
        <v>0</v>
      </c>
      <c r="AE7" s="62"/>
      <c r="AF7" s="38"/>
      <c r="AH7" s="271"/>
      <c r="AI7" s="5" t="s">
        <v>194</v>
      </c>
      <c r="AJ7" s="102">
        <v>1</v>
      </c>
      <c r="AK7" s="14">
        <v>25</v>
      </c>
      <c r="AL7" s="39">
        <f aca="true" t="shared" si="0" ref="AL7:AL82">AN7+AP7+AR7+AT7</f>
        <v>1</v>
      </c>
      <c r="AM7" s="14">
        <f>AO7+AQ7+AS7+AU7</f>
        <v>14</v>
      </c>
      <c r="AN7" s="107">
        <v>0</v>
      </c>
      <c r="AO7" s="19">
        <v>4</v>
      </c>
      <c r="AP7" s="59">
        <v>1</v>
      </c>
      <c r="AQ7" s="19">
        <v>8</v>
      </c>
      <c r="AR7" s="107">
        <v>0</v>
      </c>
      <c r="AS7" s="19">
        <v>0</v>
      </c>
      <c r="AT7" s="107">
        <v>0</v>
      </c>
      <c r="AU7" s="24">
        <v>2</v>
      </c>
    </row>
    <row r="8" spans="2:47" ht="15" customHeight="1">
      <c r="B8" s="263"/>
      <c r="C8" s="85" t="s">
        <v>195</v>
      </c>
      <c r="D8" s="61">
        <f>$T8+$AJ8</f>
        <v>0</v>
      </c>
      <c r="E8" s="58">
        <f>$AK8+$D8</f>
        <v>2</v>
      </c>
      <c r="F8" s="61">
        <f>$H8+$J8+$L8+$N8</f>
        <v>0</v>
      </c>
      <c r="G8" s="58">
        <f>$I8+$K8+$M8+$O8</f>
        <v>2</v>
      </c>
      <c r="H8" s="61">
        <f>$X8+$AN8</f>
        <v>0</v>
      </c>
      <c r="I8" s="58">
        <f>$H8+$AO8</f>
        <v>0</v>
      </c>
      <c r="J8" s="61">
        <f>$Z8+$AP8</f>
        <v>0</v>
      </c>
      <c r="K8" s="58">
        <f>$J8+$AQ8</f>
        <v>1</v>
      </c>
      <c r="L8" s="61">
        <f>$AB8+$AR8</f>
        <v>0</v>
      </c>
      <c r="M8" s="58">
        <f>$L8+$AS8</f>
        <v>0</v>
      </c>
      <c r="N8" s="61">
        <f>$AD8+$AT8</f>
        <v>0</v>
      </c>
      <c r="O8" s="58">
        <f>$N8+$AU8</f>
        <v>1</v>
      </c>
      <c r="R8" s="327"/>
      <c r="S8" s="5" t="s">
        <v>195</v>
      </c>
      <c r="T8" s="39">
        <v>0</v>
      </c>
      <c r="U8" s="58"/>
      <c r="V8" s="39">
        <v>0</v>
      </c>
      <c r="W8" s="58"/>
      <c r="X8" s="59">
        <v>0</v>
      </c>
      <c r="Y8" s="60"/>
      <c r="Z8" s="59">
        <v>0</v>
      </c>
      <c r="AA8" s="60"/>
      <c r="AB8" s="59">
        <v>0</v>
      </c>
      <c r="AC8" s="60"/>
      <c r="AD8" s="61">
        <v>0</v>
      </c>
      <c r="AE8" s="62"/>
      <c r="AF8" s="38"/>
      <c r="AH8" s="271"/>
      <c r="AI8" s="5" t="s">
        <v>195</v>
      </c>
      <c r="AJ8" s="102">
        <v>0</v>
      </c>
      <c r="AK8" s="14">
        <v>2</v>
      </c>
      <c r="AL8" s="39">
        <f t="shared" si="0"/>
        <v>0</v>
      </c>
      <c r="AM8" s="14">
        <f>AO8+AQ8+AS8+AU8</f>
        <v>2</v>
      </c>
      <c r="AN8" s="107">
        <v>0</v>
      </c>
      <c r="AO8" s="19">
        <v>0</v>
      </c>
      <c r="AP8" s="59">
        <v>0</v>
      </c>
      <c r="AQ8" s="19">
        <v>1</v>
      </c>
      <c r="AR8" s="107">
        <v>0</v>
      </c>
      <c r="AS8" s="19">
        <v>0</v>
      </c>
      <c r="AT8" s="107">
        <v>0</v>
      </c>
      <c r="AU8" s="24">
        <v>1</v>
      </c>
    </row>
    <row r="9" spans="2:47" ht="15" customHeight="1" thickBot="1">
      <c r="B9" s="263"/>
      <c r="C9" s="85" t="s">
        <v>196</v>
      </c>
      <c r="D9" s="61">
        <f>$T9+$AJ9</f>
        <v>0</v>
      </c>
      <c r="E9" s="58">
        <f>$AK9+$D9</f>
        <v>10</v>
      </c>
      <c r="F9" s="61">
        <f>$H9+$J9+$L9+$N9</f>
        <v>0</v>
      </c>
      <c r="G9" s="58">
        <f>$I9+$K9+$M9+$O9</f>
        <v>4</v>
      </c>
      <c r="H9" s="61">
        <f>$X9+$AN9</f>
        <v>0</v>
      </c>
      <c r="I9" s="58">
        <f>$H9+$AO9</f>
        <v>1</v>
      </c>
      <c r="J9" s="61">
        <f>$Z9+$AP9</f>
        <v>0</v>
      </c>
      <c r="K9" s="58">
        <f>$J9+$AQ9</f>
        <v>3</v>
      </c>
      <c r="L9" s="61">
        <f>$AB9+$AR9</f>
        <v>0</v>
      </c>
      <c r="M9" s="58">
        <f>$L9+$AS9</f>
        <v>0</v>
      </c>
      <c r="N9" s="61">
        <f>$AD9+$AT9</f>
        <v>0</v>
      </c>
      <c r="O9" s="58">
        <f>$N9+$AU9</f>
        <v>0</v>
      </c>
      <c r="R9" s="327"/>
      <c r="S9" s="9" t="s">
        <v>196</v>
      </c>
      <c r="T9" s="63">
        <v>0</v>
      </c>
      <c r="U9" s="64"/>
      <c r="V9" s="63">
        <v>0</v>
      </c>
      <c r="W9" s="64"/>
      <c r="X9" s="65">
        <v>0</v>
      </c>
      <c r="Y9" s="66"/>
      <c r="Z9" s="65">
        <v>0</v>
      </c>
      <c r="AA9" s="66"/>
      <c r="AB9" s="65">
        <v>0</v>
      </c>
      <c r="AC9" s="66"/>
      <c r="AD9" s="67">
        <v>0</v>
      </c>
      <c r="AE9" s="68"/>
      <c r="AF9" s="38"/>
      <c r="AH9" s="271"/>
      <c r="AI9" s="9" t="s">
        <v>196</v>
      </c>
      <c r="AJ9" s="103">
        <v>0</v>
      </c>
      <c r="AK9" s="15">
        <v>10</v>
      </c>
      <c r="AL9" s="63">
        <f t="shared" si="0"/>
        <v>0</v>
      </c>
      <c r="AM9" s="15">
        <f>AO9+AQ9+AS9+AU9</f>
        <v>4</v>
      </c>
      <c r="AN9" s="108">
        <v>0</v>
      </c>
      <c r="AO9" s="20">
        <v>1</v>
      </c>
      <c r="AP9" s="65">
        <v>0</v>
      </c>
      <c r="AQ9" s="20">
        <v>3</v>
      </c>
      <c r="AR9" s="108">
        <v>0</v>
      </c>
      <c r="AS9" s="20">
        <v>0</v>
      </c>
      <c r="AT9" s="108">
        <v>0</v>
      </c>
      <c r="AU9" s="25">
        <v>0</v>
      </c>
    </row>
    <row r="10" spans="2:47" ht="15" customHeight="1" thickBot="1">
      <c r="B10" s="263"/>
      <c r="C10" s="173" t="s">
        <v>149</v>
      </c>
      <c r="D10" s="61">
        <f>SUM(D$6:D$9)</f>
        <v>13</v>
      </c>
      <c r="E10" s="58">
        <f>SUM(E$6:E$9)</f>
        <v>157</v>
      </c>
      <c r="F10" s="61">
        <f>SUM(F$6:F$9)</f>
        <v>8</v>
      </c>
      <c r="G10" s="58">
        <f>SUM(G$6:G$9)</f>
        <v>118</v>
      </c>
      <c r="H10" s="61">
        <f>SUM(H$6:H$9)</f>
        <v>2</v>
      </c>
      <c r="I10" s="58">
        <f aca="true" t="shared" si="1" ref="I10:O10">SUM(I$6:I$9)</f>
        <v>48</v>
      </c>
      <c r="J10" s="61">
        <f t="shared" si="1"/>
        <v>6</v>
      </c>
      <c r="K10" s="58">
        <f t="shared" si="1"/>
        <v>62</v>
      </c>
      <c r="L10" s="61">
        <f t="shared" si="1"/>
        <v>0</v>
      </c>
      <c r="M10" s="58">
        <f t="shared" si="1"/>
        <v>0</v>
      </c>
      <c r="N10" s="61">
        <f t="shared" si="1"/>
        <v>0</v>
      </c>
      <c r="O10" s="58">
        <f t="shared" si="1"/>
        <v>8</v>
      </c>
      <c r="R10" s="328"/>
      <c r="S10" s="10" t="s">
        <v>122</v>
      </c>
      <c r="T10" s="63">
        <v>6</v>
      </c>
      <c r="U10" s="64"/>
      <c r="V10" s="63">
        <v>2</v>
      </c>
      <c r="W10" s="64"/>
      <c r="X10" s="65">
        <v>0</v>
      </c>
      <c r="Y10" s="66"/>
      <c r="Z10" s="65">
        <v>2</v>
      </c>
      <c r="AA10" s="66"/>
      <c r="AB10" s="65">
        <v>0</v>
      </c>
      <c r="AC10" s="66"/>
      <c r="AD10" s="67">
        <v>0</v>
      </c>
      <c r="AE10" s="68"/>
      <c r="AF10" s="38"/>
      <c r="AH10" s="285"/>
      <c r="AI10" s="10" t="s">
        <v>122</v>
      </c>
      <c r="AJ10" s="140">
        <f>SUM(AJ6:AJ9)</f>
        <v>7</v>
      </c>
      <c r="AK10" s="141">
        <f aca="true" t="shared" si="2" ref="AK10:AU10">SUM(AK6:AK9)</f>
        <v>144</v>
      </c>
      <c r="AL10" s="142">
        <f t="shared" si="2"/>
        <v>6</v>
      </c>
      <c r="AM10" s="141">
        <f t="shared" si="2"/>
        <v>110</v>
      </c>
      <c r="AN10" s="143">
        <f t="shared" si="2"/>
        <v>2</v>
      </c>
      <c r="AO10" s="144">
        <f t="shared" si="2"/>
        <v>46</v>
      </c>
      <c r="AP10" s="145">
        <f t="shared" si="2"/>
        <v>4</v>
      </c>
      <c r="AQ10" s="144">
        <f t="shared" si="2"/>
        <v>56</v>
      </c>
      <c r="AR10" s="143">
        <f t="shared" si="2"/>
        <v>0</v>
      </c>
      <c r="AS10" s="144">
        <f t="shared" si="2"/>
        <v>0</v>
      </c>
      <c r="AT10" s="143">
        <f t="shared" si="2"/>
        <v>0</v>
      </c>
      <c r="AU10" s="146">
        <f t="shared" si="2"/>
        <v>8</v>
      </c>
    </row>
    <row r="11" spans="2:47" ht="15" customHeight="1">
      <c r="B11" s="263" t="s">
        <v>123</v>
      </c>
      <c r="C11" s="85" t="s">
        <v>197</v>
      </c>
      <c r="D11" s="61">
        <f aca="true" t="shared" si="3" ref="D11:D30">$T11+$AJ11</f>
        <v>1</v>
      </c>
      <c r="E11" s="58">
        <f aca="true" t="shared" si="4" ref="E11:E30">$AK11+$D11</f>
        <v>13</v>
      </c>
      <c r="F11" s="61">
        <f aca="true" t="shared" si="5" ref="F11:F30">$H11+$J11+$L11+$N11</f>
        <v>1</v>
      </c>
      <c r="G11" s="58">
        <f aca="true" t="shared" si="6" ref="G11:G30">$I11+$K11+$M11+$O11</f>
        <v>4</v>
      </c>
      <c r="H11" s="61">
        <f aca="true" t="shared" si="7" ref="H11:H30">$X11+$AN11</f>
        <v>0</v>
      </c>
      <c r="I11" s="58">
        <f aca="true" t="shared" si="8" ref="I11:I30">$H11+$AO11</f>
        <v>2</v>
      </c>
      <c r="J11" s="61">
        <f aca="true" t="shared" si="9" ref="J11:J30">$Z11+$AP11</f>
        <v>1</v>
      </c>
      <c r="K11" s="58">
        <f aca="true" t="shared" si="10" ref="K11:K30">$J11+$AQ11</f>
        <v>2</v>
      </c>
      <c r="L11" s="61">
        <f aca="true" t="shared" si="11" ref="L11:L30">$AB11+$AR11</f>
        <v>0</v>
      </c>
      <c r="M11" s="58">
        <f aca="true" t="shared" si="12" ref="M11:M30">$L11+$AS11</f>
        <v>0</v>
      </c>
      <c r="N11" s="61">
        <f aca="true" t="shared" si="13" ref="N11:N30">$AD11+$AT11</f>
        <v>0</v>
      </c>
      <c r="O11" s="58">
        <f aca="true" t="shared" si="14" ref="O11:O30">$N11+$AU11</f>
        <v>0</v>
      </c>
      <c r="R11" s="326" t="s">
        <v>123</v>
      </c>
      <c r="S11" s="5" t="s">
        <v>197</v>
      </c>
      <c r="T11" s="39">
        <v>0</v>
      </c>
      <c r="U11" s="58"/>
      <c r="V11" s="39">
        <v>0</v>
      </c>
      <c r="W11" s="58"/>
      <c r="X11" s="59">
        <v>0</v>
      </c>
      <c r="Y11" s="60"/>
      <c r="Z11" s="59">
        <v>0</v>
      </c>
      <c r="AA11" s="60"/>
      <c r="AB11" s="59">
        <v>0</v>
      </c>
      <c r="AC11" s="60"/>
      <c r="AD11" s="61">
        <v>0</v>
      </c>
      <c r="AE11" s="62"/>
      <c r="AF11" s="38"/>
      <c r="AH11" s="271" t="s">
        <v>123</v>
      </c>
      <c r="AI11" s="5" t="s">
        <v>197</v>
      </c>
      <c r="AJ11" s="102">
        <v>1</v>
      </c>
      <c r="AK11" s="14">
        <v>12</v>
      </c>
      <c r="AL11" s="39">
        <f t="shared" si="0"/>
        <v>1</v>
      </c>
      <c r="AM11" s="14">
        <f aca="true" t="shared" si="15" ref="AM11:AM30">AO11+AQ11+AS11+AU11</f>
        <v>3</v>
      </c>
      <c r="AN11" s="107">
        <v>0</v>
      </c>
      <c r="AO11" s="14">
        <v>2</v>
      </c>
      <c r="AP11" s="59">
        <v>1</v>
      </c>
      <c r="AQ11" s="14">
        <v>1</v>
      </c>
      <c r="AR11" s="107">
        <v>0</v>
      </c>
      <c r="AS11" s="14">
        <v>0</v>
      </c>
      <c r="AT11" s="107">
        <v>0</v>
      </c>
      <c r="AU11" s="23">
        <v>0</v>
      </c>
    </row>
    <row r="12" spans="2:47" ht="15" customHeight="1">
      <c r="B12" s="263"/>
      <c r="C12" s="85" t="s">
        <v>134</v>
      </c>
      <c r="D12" s="61">
        <f t="shared" si="3"/>
        <v>0</v>
      </c>
      <c r="E12" s="58">
        <f t="shared" si="4"/>
        <v>1</v>
      </c>
      <c r="F12" s="61">
        <f t="shared" si="5"/>
        <v>0</v>
      </c>
      <c r="G12" s="58">
        <f t="shared" si="6"/>
        <v>0</v>
      </c>
      <c r="H12" s="61">
        <f t="shared" si="7"/>
        <v>0</v>
      </c>
      <c r="I12" s="58">
        <f t="shared" si="8"/>
        <v>0</v>
      </c>
      <c r="J12" s="61">
        <f t="shared" si="9"/>
        <v>0</v>
      </c>
      <c r="K12" s="58">
        <f t="shared" si="10"/>
        <v>0</v>
      </c>
      <c r="L12" s="61">
        <f t="shared" si="11"/>
        <v>0</v>
      </c>
      <c r="M12" s="58">
        <f t="shared" si="12"/>
        <v>0</v>
      </c>
      <c r="N12" s="61">
        <f t="shared" si="13"/>
        <v>0</v>
      </c>
      <c r="O12" s="58">
        <f t="shared" si="14"/>
        <v>0</v>
      </c>
      <c r="R12" s="327"/>
      <c r="S12" s="5" t="s">
        <v>134</v>
      </c>
      <c r="T12" s="39">
        <v>0</v>
      </c>
      <c r="U12" s="58"/>
      <c r="V12" s="39">
        <v>0</v>
      </c>
      <c r="W12" s="58"/>
      <c r="X12" s="59">
        <v>0</v>
      </c>
      <c r="Y12" s="60"/>
      <c r="Z12" s="59">
        <v>0</v>
      </c>
      <c r="AA12" s="60"/>
      <c r="AB12" s="59">
        <v>0</v>
      </c>
      <c r="AC12" s="60"/>
      <c r="AD12" s="61">
        <v>0</v>
      </c>
      <c r="AE12" s="62"/>
      <c r="AF12" s="38"/>
      <c r="AH12" s="271"/>
      <c r="AI12" s="5" t="s">
        <v>134</v>
      </c>
      <c r="AJ12" s="102">
        <v>0</v>
      </c>
      <c r="AK12" s="14">
        <v>1</v>
      </c>
      <c r="AL12" s="39">
        <f t="shared" si="0"/>
        <v>0</v>
      </c>
      <c r="AM12" s="14">
        <f t="shared" si="15"/>
        <v>0</v>
      </c>
      <c r="AN12" s="107">
        <v>0</v>
      </c>
      <c r="AO12" s="19">
        <v>0</v>
      </c>
      <c r="AP12" s="59">
        <v>0</v>
      </c>
      <c r="AQ12" s="19">
        <v>0</v>
      </c>
      <c r="AR12" s="107">
        <v>0</v>
      </c>
      <c r="AS12" s="19">
        <v>0</v>
      </c>
      <c r="AT12" s="107">
        <v>0</v>
      </c>
      <c r="AU12" s="24">
        <v>0</v>
      </c>
    </row>
    <row r="13" spans="2:47" ht="15" customHeight="1">
      <c r="B13" s="263"/>
      <c r="C13" s="85" t="s">
        <v>198</v>
      </c>
      <c r="D13" s="61">
        <f>$T13+$AJ13</f>
        <v>2</v>
      </c>
      <c r="E13" s="58">
        <f t="shared" si="4"/>
        <v>4</v>
      </c>
      <c r="F13" s="61">
        <f t="shared" si="5"/>
        <v>0</v>
      </c>
      <c r="G13" s="58">
        <f t="shared" si="6"/>
        <v>1</v>
      </c>
      <c r="H13" s="61">
        <f t="shared" si="7"/>
        <v>0</v>
      </c>
      <c r="I13" s="58">
        <f t="shared" si="8"/>
        <v>1</v>
      </c>
      <c r="J13" s="61">
        <f t="shared" si="9"/>
        <v>0</v>
      </c>
      <c r="K13" s="58">
        <f t="shared" si="10"/>
        <v>0</v>
      </c>
      <c r="L13" s="61">
        <f t="shared" si="11"/>
        <v>0</v>
      </c>
      <c r="M13" s="58">
        <f t="shared" si="12"/>
        <v>0</v>
      </c>
      <c r="N13" s="61">
        <f t="shared" si="13"/>
        <v>0</v>
      </c>
      <c r="O13" s="58">
        <f t="shared" si="14"/>
        <v>0</v>
      </c>
      <c r="R13" s="327"/>
      <c r="S13" s="11" t="s">
        <v>198</v>
      </c>
      <c r="T13" s="69">
        <v>2</v>
      </c>
      <c r="U13" s="70"/>
      <c r="V13" s="69">
        <v>0</v>
      </c>
      <c r="W13" s="70"/>
      <c r="X13" s="71">
        <v>0</v>
      </c>
      <c r="Y13" s="72"/>
      <c r="Z13" s="71">
        <v>0</v>
      </c>
      <c r="AA13" s="72"/>
      <c r="AB13" s="71">
        <v>0</v>
      </c>
      <c r="AC13" s="72"/>
      <c r="AD13" s="73">
        <v>0</v>
      </c>
      <c r="AE13" s="74"/>
      <c r="AF13" s="38"/>
      <c r="AH13" s="271"/>
      <c r="AI13" s="11" t="s">
        <v>198</v>
      </c>
      <c r="AJ13" s="104">
        <v>0</v>
      </c>
      <c r="AK13" s="16">
        <v>2</v>
      </c>
      <c r="AL13" s="69">
        <f t="shared" si="0"/>
        <v>0</v>
      </c>
      <c r="AM13" s="16">
        <f t="shared" si="15"/>
        <v>1</v>
      </c>
      <c r="AN13" s="109">
        <v>0</v>
      </c>
      <c r="AO13" s="21">
        <v>1</v>
      </c>
      <c r="AP13" s="71">
        <v>0</v>
      </c>
      <c r="AQ13" s="21">
        <v>0</v>
      </c>
      <c r="AR13" s="109">
        <v>0</v>
      </c>
      <c r="AS13" s="21">
        <v>0</v>
      </c>
      <c r="AT13" s="109">
        <v>0</v>
      </c>
      <c r="AU13" s="26">
        <v>0</v>
      </c>
    </row>
    <row r="14" spans="2:47" ht="15" customHeight="1">
      <c r="B14" s="263"/>
      <c r="C14" s="174" t="s">
        <v>150</v>
      </c>
      <c r="D14" s="61">
        <f>SUM(D11:D13)</f>
        <v>3</v>
      </c>
      <c r="E14" s="61">
        <f aca="true" t="shared" si="16" ref="E14:O14">SUM(E11:E13)</f>
        <v>18</v>
      </c>
      <c r="F14" s="61">
        <f t="shared" si="16"/>
        <v>1</v>
      </c>
      <c r="G14" s="61">
        <f t="shared" si="16"/>
        <v>5</v>
      </c>
      <c r="H14" s="61">
        <f t="shared" si="16"/>
        <v>0</v>
      </c>
      <c r="I14" s="61">
        <f t="shared" si="16"/>
        <v>3</v>
      </c>
      <c r="J14" s="61">
        <f t="shared" si="16"/>
        <v>1</v>
      </c>
      <c r="K14" s="61">
        <f t="shared" si="16"/>
        <v>2</v>
      </c>
      <c r="L14" s="61">
        <f t="shared" si="16"/>
        <v>0</v>
      </c>
      <c r="M14" s="61">
        <f t="shared" si="16"/>
        <v>0</v>
      </c>
      <c r="N14" s="61">
        <f t="shared" si="16"/>
        <v>0</v>
      </c>
      <c r="O14" s="61">
        <f t="shared" si="16"/>
        <v>0</v>
      </c>
      <c r="R14" s="327"/>
      <c r="S14" s="5"/>
      <c r="T14" s="39"/>
      <c r="U14" s="58"/>
      <c r="V14" s="39"/>
      <c r="W14" s="58"/>
      <c r="X14" s="59"/>
      <c r="Y14" s="60"/>
      <c r="Z14" s="59"/>
      <c r="AA14" s="60"/>
      <c r="AB14" s="59"/>
      <c r="AC14" s="60"/>
      <c r="AD14" s="61"/>
      <c r="AE14" s="62"/>
      <c r="AF14" s="38"/>
      <c r="AH14" s="271"/>
      <c r="AI14" s="5"/>
      <c r="AJ14" s="102"/>
      <c r="AK14" s="14"/>
      <c r="AL14" s="39"/>
      <c r="AM14" s="14"/>
      <c r="AN14" s="107"/>
      <c r="AO14" s="19"/>
      <c r="AP14" s="59"/>
      <c r="AQ14" s="19"/>
      <c r="AR14" s="107"/>
      <c r="AS14" s="19"/>
      <c r="AT14" s="107"/>
      <c r="AU14" s="24"/>
    </row>
    <row r="15" spans="2:47" ht="15" customHeight="1">
      <c r="B15" s="263"/>
      <c r="C15" s="85" t="s">
        <v>199</v>
      </c>
      <c r="D15" s="61">
        <f t="shared" si="3"/>
        <v>2</v>
      </c>
      <c r="E15" s="58">
        <f t="shared" si="4"/>
        <v>30</v>
      </c>
      <c r="F15" s="61">
        <f t="shared" si="5"/>
        <v>2</v>
      </c>
      <c r="G15" s="58">
        <f t="shared" si="6"/>
        <v>20</v>
      </c>
      <c r="H15" s="61">
        <f t="shared" si="7"/>
        <v>1</v>
      </c>
      <c r="I15" s="58">
        <f t="shared" si="8"/>
        <v>7</v>
      </c>
      <c r="J15" s="61">
        <f t="shared" si="9"/>
        <v>1</v>
      </c>
      <c r="K15" s="58">
        <f t="shared" si="10"/>
        <v>9</v>
      </c>
      <c r="L15" s="61">
        <f t="shared" si="11"/>
        <v>0</v>
      </c>
      <c r="M15" s="58">
        <f t="shared" si="12"/>
        <v>0</v>
      </c>
      <c r="N15" s="61">
        <f t="shared" si="13"/>
        <v>0</v>
      </c>
      <c r="O15" s="58">
        <f t="shared" si="14"/>
        <v>4</v>
      </c>
      <c r="R15" s="327"/>
      <c r="S15" s="5" t="s">
        <v>199</v>
      </c>
      <c r="T15" s="39">
        <v>1</v>
      </c>
      <c r="U15" s="58"/>
      <c r="V15" s="39">
        <v>1</v>
      </c>
      <c r="W15" s="58"/>
      <c r="X15" s="59">
        <v>0</v>
      </c>
      <c r="Y15" s="60"/>
      <c r="Z15" s="59">
        <v>1</v>
      </c>
      <c r="AA15" s="60"/>
      <c r="AB15" s="59">
        <v>0</v>
      </c>
      <c r="AC15" s="60"/>
      <c r="AD15" s="61">
        <v>0</v>
      </c>
      <c r="AE15" s="62"/>
      <c r="AF15" s="38"/>
      <c r="AH15" s="271"/>
      <c r="AI15" s="5" t="s">
        <v>199</v>
      </c>
      <c r="AJ15" s="102">
        <v>1</v>
      </c>
      <c r="AK15" s="14">
        <v>28</v>
      </c>
      <c r="AL15" s="39">
        <f t="shared" si="0"/>
        <v>1</v>
      </c>
      <c r="AM15" s="14">
        <f t="shared" si="15"/>
        <v>18</v>
      </c>
      <c r="AN15" s="107">
        <v>1</v>
      </c>
      <c r="AO15" s="19">
        <v>6</v>
      </c>
      <c r="AP15" s="59">
        <v>0</v>
      </c>
      <c r="AQ15" s="19">
        <v>8</v>
      </c>
      <c r="AR15" s="107">
        <v>0</v>
      </c>
      <c r="AS15" s="19">
        <v>0</v>
      </c>
      <c r="AT15" s="107">
        <v>0</v>
      </c>
      <c r="AU15" s="24">
        <v>4</v>
      </c>
    </row>
    <row r="16" spans="2:47" ht="15" customHeight="1">
      <c r="B16" s="263"/>
      <c r="C16" s="85" t="s">
        <v>200</v>
      </c>
      <c r="D16" s="61">
        <f t="shared" si="3"/>
        <v>1</v>
      </c>
      <c r="E16" s="58">
        <f t="shared" si="4"/>
        <v>14</v>
      </c>
      <c r="F16" s="61">
        <f t="shared" si="5"/>
        <v>1</v>
      </c>
      <c r="G16" s="58">
        <f t="shared" si="6"/>
        <v>11</v>
      </c>
      <c r="H16" s="61">
        <f t="shared" si="7"/>
        <v>0</v>
      </c>
      <c r="I16" s="58">
        <f t="shared" si="8"/>
        <v>2</v>
      </c>
      <c r="J16" s="61">
        <f t="shared" si="9"/>
        <v>1</v>
      </c>
      <c r="K16" s="58">
        <f t="shared" si="10"/>
        <v>9</v>
      </c>
      <c r="L16" s="61">
        <f t="shared" si="11"/>
        <v>0</v>
      </c>
      <c r="M16" s="58">
        <f t="shared" si="12"/>
        <v>0</v>
      </c>
      <c r="N16" s="61">
        <f t="shared" si="13"/>
        <v>0</v>
      </c>
      <c r="O16" s="58">
        <f t="shared" si="14"/>
        <v>0</v>
      </c>
      <c r="R16" s="327"/>
      <c r="S16" s="11" t="s">
        <v>200</v>
      </c>
      <c r="T16" s="69">
        <v>0</v>
      </c>
      <c r="U16" s="70"/>
      <c r="V16" s="69">
        <v>0</v>
      </c>
      <c r="W16" s="70"/>
      <c r="X16" s="71">
        <v>0</v>
      </c>
      <c r="Y16" s="72"/>
      <c r="Z16" s="71">
        <v>0</v>
      </c>
      <c r="AA16" s="72"/>
      <c r="AB16" s="71">
        <v>0</v>
      </c>
      <c r="AC16" s="72"/>
      <c r="AD16" s="73">
        <v>0</v>
      </c>
      <c r="AE16" s="74"/>
      <c r="AF16" s="38"/>
      <c r="AH16" s="271"/>
      <c r="AI16" s="11" t="s">
        <v>200</v>
      </c>
      <c r="AJ16" s="104">
        <v>1</v>
      </c>
      <c r="AK16" s="16">
        <v>13</v>
      </c>
      <c r="AL16" s="69">
        <f t="shared" si="0"/>
        <v>1</v>
      </c>
      <c r="AM16" s="16">
        <f t="shared" si="15"/>
        <v>10</v>
      </c>
      <c r="AN16" s="109">
        <v>0</v>
      </c>
      <c r="AO16" s="21">
        <v>2</v>
      </c>
      <c r="AP16" s="71">
        <v>1</v>
      </c>
      <c r="AQ16" s="21">
        <v>8</v>
      </c>
      <c r="AR16" s="109">
        <v>0</v>
      </c>
      <c r="AS16" s="21">
        <v>0</v>
      </c>
      <c r="AT16" s="109">
        <v>0</v>
      </c>
      <c r="AU16" s="26">
        <v>0</v>
      </c>
    </row>
    <row r="17" spans="2:47" ht="15" customHeight="1">
      <c r="B17" s="263"/>
      <c r="C17" s="174" t="s">
        <v>151</v>
      </c>
      <c r="D17" s="61">
        <f>SUM(D15:D16)</f>
        <v>3</v>
      </c>
      <c r="E17" s="61">
        <f aca="true" t="shared" si="17" ref="E17:O17">SUM(E15:E16)</f>
        <v>44</v>
      </c>
      <c r="F17" s="61">
        <f t="shared" si="17"/>
        <v>3</v>
      </c>
      <c r="G17" s="61">
        <f t="shared" si="17"/>
        <v>31</v>
      </c>
      <c r="H17" s="61">
        <f t="shared" si="17"/>
        <v>1</v>
      </c>
      <c r="I17" s="61">
        <f t="shared" si="17"/>
        <v>9</v>
      </c>
      <c r="J17" s="61">
        <f t="shared" si="17"/>
        <v>2</v>
      </c>
      <c r="K17" s="61">
        <f t="shared" si="17"/>
        <v>18</v>
      </c>
      <c r="L17" s="61">
        <f t="shared" si="17"/>
        <v>0</v>
      </c>
      <c r="M17" s="61">
        <f t="shared" si="17"/>
        <v>0</v>
      </c>
      <c r="N17" s="61">
        <f t="shared" si="17"/>
        <v>0</v>
      </c>
      <c r="O17" s="61">
        <f t="shared" si="17"/>
        <v>4</v>
      </c>
      <c r="R17" s="327"/>
      <c r="S17" s="5"/>
      <c r="T17" s="39"/>
      <c r="U17" s="58"/>
      <c r="V17" s="39"/>
      <c r="W17" s="58"/>
      <c r="X17" s="59"/>
      <c r="Y17" s="60"/>
      <c r="Z17" s="59"/>
      <c r="AA17" s="60"/>
      <c r="AB17" s="59"/>
      <c r="AC17" s="60"/>
      <c r="AD17" s="61"/>
      <c r="AE17" s="62"/>
      <c r="AF17" s="38"/>
      <c r="AH17" s="271"/>
      <c r="AI17" s="5"/>
      <c r="AJ17" s="102"/>
      <c r="AK17" s="14"/>
      <c r="AL17" s="39"/>
      <c r="AM17" s="14"/>
      <c r="AN17" s="107"/>
      <c r="AO17" s="19"/>
      <c r="AP17" s="59"/>
      <c r="AQ17" s="19"/>
      <c r="AR17" s="107"/>
      <c r="AS17" s="19"/>
      <c r="AT17" s="107"/>
      <c r="AU17" s="24"/>
    </row>
    <row r="18" spans="2:47" ht="15" customHeight="1">
      <c r="B18" s="263"/>
      <c r="C18" s="85" t="s">
        <v>201</v>
      </c>
      <c r="D18" s="61">
        <f t="shared" si="3"/>
        <v>3</v>
      </c>
      <c r="E18" s="58">
        <f t="shared" si="4"/>
        <v>18</v>
      </c>
      <c r="F18" s="61">
        <f t="shared" si="5"/>
        <v>1</v>
      </c>
      <c r="G18" s="58">
        <f t="shared" si="6"/>
        <v>12</v>
      </c>
      <c r="H18" s="61">
        <f t="shared" si="7"/>
        <v>0</v>
      </c>
      <c r="I18" s="58">
        <f t="shared" si="8"/>
        <v>5</v>
      </c>
      <c r="J18" s="61">
        <f t="shared" si="9"/>
        <v>1</v>
      </c>
      <c r="K18" s="58">
        <f t="shared" si="10"/>
        <v>7</v>
      </c>
      <c r="L18" s="61">
        <f t="shared" si="11"/>
        <v>0</v>
      </c>
      <c r="M18" s="58">
        <f t="shared" si="12"/>
        <v>0</v>
      </c>
      <c r="N18" s="61">
        <f t="shared" si="13"/>
        <v>0</v>
      </c>
      <c r="O18" s="58">
        <f t="shared" si="14"/>
        <v>0</v>
      </c>
      <c r="R18" s="327"/>
      <c r="S18" s="5" t="s">
        <v>201</v>
      </c>
      <c r="T18" s="39">
        <v>2</v>
      </c>
      <c r="U18" s="58"/>
      <c r="V18" s="39">
        <v>0</v>
      </c>
      <c r="W18" s="58"/>
      <c r="X18" s="59">
        <v>0</v>
      </c>
      <c r="Y18" s="60"/>
      <c r="Z18" s="59">
        <v>0</v>
      </c>
      <c r="AA18" s="60"/>
      <c r="AB18" s="59">
        <v>0</v>
      </c>
      <c r="AC18" s="60"/>
      <c r="AD18" s="61">
        <v>0</v>
      </c>
      <c r="AE18" s="62"/>
      <c r="AF18" s="38"/>
      <c r="AH18" s="271"/>
      <c r="AI18" s="5" t="s">
        <v>201</v>
      </c>
      <c r="AJ18" s="102">
        <v>1</v>
      </c>
      <c r="AK18" s="14">
        <v>15</v>
      </c>
      <c r="AL18" s="39">
        <f t="shared" si="0"/>
        <v>1</v>
      </c>
      <c r="AM18" s="14">
        <f t="shared" si="15"/>
        <v>11</v>
      </c>
      <c r="AN18" s="107">
        <v>0</v>
      </c>
      <c r="AO18" s="19">
        <v>5</v>
      </c>
      <c r="AP18" s="59">
        <v>1</v>
      </c>
      <c r="AQ18" s="19">
        <v>6</v>
      </c>
      <c r="AR18" s="107">
        <v>0</v>
      </c>
      <c r="AS18" s="19">
        <v>0</v>
      </c>
      <c r="AT18" s="107">
        <v>0</v>
      </c>
      <c r="AU18" s="24">
        <v>0</v>
      </c>
    </row>
    <row r="19" spans="2:47" ht="15" customHeight="1">
      <c r="B19" s="263"/>
      <c r="C19" s="85" t="s">
        <v>202</v>
      </c>
      <c r="D19" s="61">
        <f t="shared" si="3"/>
        <v>1</v>
      </c>
      <c r="E19" s="58">
        <f t="shared" si="4"/>
        <v>25</v>
      </c>
      <c r="F19" s="61">
        <f t="shared" si="5"/>
        <v>1</v>
      </c>
      <c r="G19" s="58">
        <f t="shared" si="6"/>
        <v>18</v>
      </c>
      <c r="H19" s="61">
        <f t="shared" si="7"/>
        <v>0</v>
      </c>
      <c r="I19" s="58">
        <f t="shared" si="8"/>
        <v>2</v>
      </c>
      <c r="J19" s="61">
        <f t="shared" si="9"/>
        <v>1</v>
      </c>
      <c r="K19" s="58">
        <f t="shared" si="10"/>
        <v>15</v>
      </c>
      <c r="L19" s="61">
        <f t="shared" si="11"/>
        <v>0</v>
      </c>
      <c r="M19" s="58">
        <f t="shared" si="12"/>
        <v>0</v>
      </c>
      <c r="N19" s="61">
        <f t="shared" si="13"/>
        <v>0</v>
      </c>
      <c r="O19" s="58">
        <f t="shared" si="14"/>
        <v>1</v>
      </c>
      <c r="R19" s="327"/>
      <c r="S19" s="11" t="s">
        <v>202</v>
      </c>
      <c r="T19" s="69">
        <v>1</v>
      </c>
      <c r="U19" s="70"/>
      <c r="V19" s="69">
        <v>1</v>
      </c>
      <c r="W19" s="70"/>
      <c r="X19" s="71">
        <v>0</v>
      </c>
      <c r="Y19" s="72"/>
      <c r="Z19" s="71">
        <v>1</v>
      </c>
      <c r="AA19" s="72"/>
      <c r="AB19" s="71">
        <v>0</v>
      </c>
      <c r="AC19" s="72"/>
      <c r="AD19" s="73">
        <v>0</v>
      </c>
      <c r="AE19" s="74"/>
      <c r="AF19" s="38"/>
      <c r="AH19" s="271"/>
      <c r="AI19" s="11" t="s">
        <v>202</v>
      </c>
      <c r="AJ19" s="104">
        <v>0</v>
      </c>
      <c r="AK19" s="16">
        <v>24</v>
      </c>
      <c r="AL19" s="69">
        <f t="shared" si="0"/>
        <v>0</v>
      </c>
      <c r="AM19" s="16">
        <f t="shared" si="15"/>
        <v>17</v>
      </c>
      <c r="AN19" s="109">
        <v>0</v>
      </c>
      <c r="AO19" s="21">
        <v>2</v>
      </c>
      <c r="AP19" s="71">
        <v>0</v>
      </c>
      <c r="AQ19" s="21">
        <v>14</v>
      </c>
      <c r="AR19" s="109">
        <v>0</v>
      </c>
      <c r="AS19" s="21">
        <v>0</v>
      </c>
      <c r="AT19" s="109">
        <v>0</v>
      </c>
      <c r="AU19" s="26">
        <v>1</v>
      </c>
    </row>
    <row r="20" spans="2:47" ht="15" customHeight="1">
      <c r="B20" s="263"/>
      <c r="C20" s="174" t="s">
        <v>152</v>
      </c>
      <c r="D20" s="61">
        <f>SUM(D18:D19)</f>
        <v>4</v>
      </c>
      <c r="E20" s="61">
        <f aca="true" t="shared" si="18" ref="E20:O20">SUM(E18:E19)</f>
        <v>43</v>
      </c>
      <c r="F20" s="61">
        <f t="shared" si="18"/>
        <v>2</v>
      </c>
      <c r="G20" s="61">
        <f t="shared" si="18"/>
        <v>30</v>
      </c>
      <c r="H20" s="61">
        <f t="shared" si="18"/>
        <v>0</v>
      </c>
      <c r="I20" s="61">
        <f t="shared" si="18"/>
        <v>7</v>
      </c>
      <c r="J20" s="61">
        <f t="shared" si="18"/>
        <v>2</v>
      </c>
      <c r="K20" s="61">
        <f t="shared" si="18"/>
        <v>22</v>
      </c>
      <c r="L20" s="61">
        <f t="shared" si="18"/>
        <v>0</v>
      </c>
      <c r="M20" s="61">
        <f t="shared" si="18"/>
        <v>0</v>
      </c>
      <c r="N20" s="61">
        <f t="shared" si="18"/>
        <v>0</v>
      </c>
      <c r="O20" s="61">
        <f t="shared" si="18"/>
        <v>1</v>
      </c>
      <c r="R20" s="327"/>
      <c r="S20" s="5"/>
      <c r="T20" s="39"/>
      <c r="U20" s="58"/>
      <c r="V20" s="39"/>
      <c r="W20" s="58"/>
      <c r="X20" s="59"/>
      <c r="Y20" s="60"/>
      <c r="Z20" s="59"/>
      <c r="AA20" s="60"/>
      <c r="AB20" s="59"/>
      <c r="AC20" s="60"/>
      <c r="AD20" s="61"/>
      <c r="AE20" s="62"/>
      <c r="AF20" s="38"/>
      <c r="AH20" s="271"/>
      <c r="AI20" s="5"/>
      <c r="AJ20" s="102"/>
      <c r="AK20" s="14"/>
      <c r="AL20" s="39"/>
      <c r="AM20" s="14"/>
      <c r="AN20" s="107"/>
      <c r="AO20" s="19"/>
      <c r="AP20" s="59"/>
      <c r="AQ20" s="19"/>
      <c r="AR20" s="107"/>
      <c r="AS20" s="19"/>
      <c r="AT20" s="107"/>
      <c r="AU20" s="24"/>
    </row>
    <row r="21" spans="2:47" ht="15" customHeight="1">
      <c r="B21" s="263"/>
      <c r="C21" s="85" t="s">
        <v>203</v>
      </c>
      <c r="D21" s="61">
        <f t="shared" si="3"/>
        <v>0</v>
      </c>
      <c r="E21" s="58">
        <f t="shared" si="4"/>
        <v>9</v>
      </c>
      <c r="F21" s="61">
        <f t="shared" si="5"/>
        <v>0</v>
      </c>
      <c r="G21" s="58">
        <f t="shared" si="6"/>
        <v>4</v>
      </c>
      <c r="H21" s="61">
        <f t="shared" si="7"/>
        <v>0</v>
      </c>
      <c r="I21" s="58">
        <f t="shared" si="8"/>
        <v>3</v>
      </c>
      <c r="J21" s="61">
        <f t="shared" si="9"/>
        <v>0</v>
      </c>
      <c r="K21" s="58">
        <f t="shared" si="10"/>
        <v>0</v>
      </c>
      <c r="L21" s="61">
        <f t="shared" si="11"/>
        <v>0</v>
      </c>
      <c r="M21" s="58">
        <f t="shared" si="12"/>
        <v>0</v>
      </c>
      <c r="N21" s="61">
        <f t="shared" si="13"/>
        <v>0</v>
      </c>
      <c r="O21" s="58">
        <f t="shared" si="14"/>
        <v>1</v>
      </c>
      <c r="R21" s="327"/>
      <c r="S21" s="5" t="s">
        <v>203</v>
      </c>
      <c r="T21" s="39">
        <v>0</v>
      </c>
      <c r="U21" s="58"/>
      <c r="V21" s="39">
        <v>0</v>
      </c>
      <c r="W21" s="58"/>
      <c r="X21" s="59">
        <v>0</v>
      </c>
      <c r="Y21" s="60"/>
      <c r="Z21" s="59">
        <v>0</v>
      </c>
      <c r="AA21" s="60"/>
      <c r="AB21" s="59">
        <v>0</v>
      </c>
      <c r="AC21" s="60"/>
      <c r="AD21" s="61">
        <v>0</v>
      </c>
      <c r="AE21" s="62"/>
      <c r="AF21" s="38"/>
      <c r="AH21" s="271"/>
      <c r="AI21" s="5" t="s">
        <v>203</v>
      </c>
      <c r="AJ21" s="102">
        <v>0</v>
      </c>
      <c r="AK21" s="14">
        <v>9</v>
      </c>
      <c r="AL21" s="39">
        <f t="shared" si="0"/>
        <v>0</v>
      </c>
      <c r="AM21" s="14">
        <f t="shared" si="15"/>
        <v>4</v>
      </c>
      <c r="AN21" s="107">
        <v>0</v>
      </c>
      <c r="AO21" s="19">
        <v>3</v>
      </c>
      <c r="AP21" s="59">
        <v>0</v>
      </c>
      <c r="AQ21" s="19">
        <v>0</v>
      </c>
      <c r="AR21" s="107">
        <v>0</v>
      </c>
      <c r="AS21" s="19">
        <v>0</v>
      </c>
      <c r="AT21" s="107">
        <v>0</v>
      </c>
      <c r="AU21" s="24">
        <v>1</v>
      </c>
    </row>
    <row r="22" spans="2:47" ht="15" customHeight="1">
      <c r="B22" s="263"/>
      <c r="C22" s="85" t="s">
        <v>204</v>
      </c>
      <c r="D22" s="61">
        <f t="shared" si="3"/>
        <v>0</v>
      </c>
      <c r="E22" s="58">
        <f t="shared" si="4"/>
        <v>2</v>
      </c>
      <c r="F22" s="61">
        <f t="shared" si="5"/>
        <v>0</v>
      </c>
      <c r="G22" s="58">
        <f t="shared" si="6"/>
        <v>1</v>
      </c>
      <c r="H22" s="61">
        <f t="shared" si="7"/>
        <v>0</v>
      </c>
      <c r="I22" s="58">
        <f t="shared" si="8"/>
        <v>0</v>
      </c>
      <c r="J22" s="61">
        <f t="shared" si="9"/>
        <v>0</v>
      </c>
      <c r="K22" s="58">
        <f t="shared" si="10"/>
        <v>1</v>
      </c>
      <c r="L22" s="61">
        <f t="shared" si="11"/>
        <v>0</v>
      </c>
      <c r="M22" s="58">
        <f t="shared" si="12"/>
        <v>0</v>
      </c>
      <c r="N22" s="61">
        <f t="shared" si="13"/>
        <v>0</v>
      </c>
      <c r="O22" s="58">
        <f t="shared" si="14"/>
        <v>0</v>
      </c>
      <c r="R22" s="327"/>
      <c r="S22" s="11" t="s">
        <v>204</v>
      </c>
      <c r="T22" s="69">
        <v>0</v>
      </c>
      <c r="U22" s="70"/>
      <c r="V22" s="69">
        <v>0</v>
      </c>
      <c r="W22" s="70"/>
      <c r="X22" s="71">
        <v>0</v>
      </c>
      <c r="Y22" s="72"/>
      <c r="Z22" s="71">
        <v>0</v>
      </c>
      <c r="AA22" s="72"/>
      <c r="AB22" s="71">
        <v>0</v>
      </c>
      <c r="AC22" s="72"/>
      <c r="AD22" s="73">
        <v>0</v>
      </c>
      <c r="AE22" s="74"/>
      <c r="AF22" s="38"/>
      <c r="AH22" s="271"/>
      <c r="AI22" s="11" t="s">
        <v>204</v>
      </c>
      <c r="AJ22" s="104">
        <v>0</v>
      </c>
      <c r="AK22" s="16">
        <v>2</v>
      </c>
      <c r="AL22" s="69">
        <f t="shared" si="0"/>
        <v>0</v>
      </c>
      <c r="AM22" s="16">
        <f t="shared" si="15"/>
        <v>1</v>
      </c>
      <c r="AN22" s="109">
        <v>0</v>
      </c>
      <c r="AO22" s="21">
        <v>0</v>
      </c>
      <c r="AP22" s="71">
        <v>0</v>
      </c>
      <c r="AQ22" s="21">
        <v>1</v>
      </c>
      <c r="AR22" s="109">
        <v>0</v>
      </c>
      <c r="AS22" s="21">
        <v>0</v>
      </c>
      <c r="AT22" s="109">
        <v>0</v>
      </c>
      <c r="AU22" s="26">
        <v>0</v>
      </c>
    </row>
    <row r="23" spans="2:47" ht="15" customHeight="1">
      <c r="B23" s="263"/>
      <c r="C23" s="174" t="s">
        <v>153</v>
      </c>
      <c r="D23" s="61">
        <f>SUM(D21:D22)</f>
        <v>0</v>
      </c>
      <c r="E23" s="61">
        <f aca="true" t="shared" si="19" ref="E23:O23">SUM(E21:E22)</f>
        <v>11</v>
      </c>
      <c r="F23" s="61">
        <f t="shared" si="19"/>
        <v>0</v>
      </c>
      <c r="G23" s="61">
        <f t="shared" si="19"/>
        <v>5</v>
      </c>
      <c r="H23" s="61">
        <f t="shared" si="19"/>
        <v>0</v>
      </c>
      <c r="I23" s="61">
        <f t="shared" si="19"/>
        <v>3</v>
      </c>
      <c r="J23" s="61">
        <f t="shared" si="19"/>
        <v>0</v>
      </c>
      <c r="K23" s="61">
        <f t="shared" si="19"/>
        <v>1</v>
      </c>
      <c r="L23" s="61">
        <f t="shared" si="19"/>
        <v>0</v>
      </c>
      <c r="M23" s="61">
        <f t="shared" si="19"/>
        <v>0</v>
      </c>
      <c r="N23" s="61">
        <f t="shared" si="19"/>
        <v>0</v>
      </c>
      <c r="O23" s="61">
        <f t="shared" si="19"/>
        <v>1</v>
      </c>
      <c r="R23" s="327"/>
      <c r="S23" s="5"/>
      <c r="T23" s="39"/>
      <c r="U23" s="58"/>
      <c r="V23" s="39"/>
      <c r="W23" s="58"/>
      <c r="X23" s="59"/>
      <c r="Y23" s="60"/>
      <c r="Z23" s="59"/>
      <c r="AA23" s="60"/>
      <c r="AB23" s="59"/>
      <c r="AC23" s="60"/>
      <c r="AD23" s="61"/>
      <c r="AE23" s="62"/>
      <c r="AF23" s="38"/>
      <c r="AH23" s="271"/>
      <c r="AI23" s="5"/>
      <c r="AJ23" s="102"/>
      <c r="AK23" s="14"/>
      <c r="AL23" s="39"/>
      <c r="AM23" s="14"/>
      <c r="AN23" s="107"/>
      <c r="AO23" s="19"/>
      <c r="AP23" s="59"/>
      <c r="AQ23" s="19"/>
      <c r="AR23" s="107"/>
      <c r="AS23" s="19"/>
      <c r="AT23" s="107"/>
      <c r="AU23" s="24"/>
    </row>
    <row r="24" spans="2:47" ht="15" customHeight="1">
      <c r="B24" s="263"/>
      <c r="C24" s="85" t="s">
        <v>205</v>
      </c>
      <c r="D24" s="61">
        <f t="shared" si="3"/>
        <v>4</v>
      </c>
      <c r="E24" s="58">
        <f t="shared" si="4"/>
        <v>50</v>
      </c>
      <c r="F24" s="61">
        <f t="shared" si="5"/>
        <v>2</v>
      </c>
      <c r="G24" s="58">
        <f t="shared" si="6"/>
        <v>25</v>
      </c>
      <c r="H24" s="61">
        <f t="shared" si="7"/>
        <v>1</v>
      </c>
      <c r="I24" s="58">
        <f t="shared" si="8"/>
        <v>16</v>
      </c>
      <c r="J24" s="61">
        <f t="shared" si="9"/>
        <v>1</v>
      </c>
      <c r="K24" s="58">
        <f t="shared" si="10"/>
        <v>8</v>
      </c>
      <c r="L24" s="61">
        <f t="shared" si="11"/>
        <v>0</v>
      </c>
      <c r="M24" s="58">
        <f t="shared" si="12"/>
        <v>0</v>
      </c>
      <c r="N24" s="61">
        <f t="shared" si="13"/>
        <v>0</v>
      </c>
      <c r="O24" s="58">
        <f t="shared" si="14"/>
        <v>1</v>
      </c>
      <c r="R24" s="327"/>
      <c r="S24" s="5" t="s">
        <v>205</v>
      </c>
      <c r="T24" s="39">
        <v>2</v>
      </c>
      <c r="U24" s="58"/>
      <c r="V24" s="39">
        <v>0</v>
      </c>
      <c r="W24" s="58"/>
      <c r="X24" s="59">
        <v>0</v>
      </c>
      <c r="Y24" s="60"/>
      <c r="Z24" s="59">
        <v>0</v>
      </c>
      <c r="AA24" s="60"/>
      <c r="AB24" s="59">
        <v>0</v>
      </c>
      <c r="AC24" s="60"/>
      <c r="AD24" s="61">
        <v>0</v>
      </c>
      <c r="AE24" s="62"/>
      <c r="AF24" s="38"/>
      <c r="AH24" s="271"/>
      <c r="AI24" s="5" t="s">
        <v>205</v>
      </c>
      <c r="AJ24" s="102">
        <v>2</v>
      </c>
      <c r="AK24" s="14">
        <v>46</v>
      </c>
      <c r="AL24" s="39">
        <f t="shared" si="0"/>
        <v>2</v>
      </c>
      <c r="AM24" s="14">
        <f t="shared" si="15"/>
        <v>23</v>
      </c>
      <c r="AN24" s="107">
        <v>1</v>
      </c>
      <c r="AO24" s="19">
        <v>15</v>
      </c>
      <c r="AP24" s="59">
        <v>1</v>
      </c>
      <c r="AQ24" s="19">
        <v>7</v>
      </c>
      <c r="AR24" s="107">
        <v>0</v>
      </c>
      <c r="AS24" s="19">
        <v>0</v>
      </c>
      <c r="AT24" s="107">
        <v>0</v>
      </c>
      <c r="AU24" s="24">
        <v>1</v>
      </c>
    </row>
    <row r="25" spans="2:47" ht="15" customHeight="1">
      <c r="B25" s="263"/>
      <c r="C25" s="85" t="s">
        <v>206</v>
      </c>
      <c r="D25" s="61">
        <f t="shared" si="3"/>
        <v>0</v>
      </c>
      <c r="E25" s="58">
        <f t="shared" si="4"/>
        <v>20</v>
      </c>
      <c r="F25" s="61">
        <f t="shared" si="5"/>
        <v>0</v>
      </c>
      <c r="G25" s="58">
        <f t="shared" si="6"/>
        <v>13</v>
      </c>
      <c r="H25" s="61">
        <f t="shared" si="7"/>
        <v>0</v>
      </c>
      <c r="I25" s="58">
        <f t="shared" si="8"/>
        <v>3</v>
      </c>
      <c r="J25" s="61">
        <f t="shared" si="9"/>
        <v>0</v>
      </c>
      <c r="K25" s="58">
        <f t="shared" si="10"/>
        <v>8</v>
      </c>
      <c r="L25" s="61">
        <f t="shared" si="11"/>
        <v>0</v>
      </c>
      <c r="M25" s="58">
        <f t="shared" si="12"/>
        <v>0</v>
      </c>
      <c r="N25" s="61">
        <f t="shared" si="13"/>
        <v>0</v>
      </c>
      <c r="O25" s="58">
        <f t="shared" si="14"/>
        <v>2</v>
      </c>
      <c r="R25" s="327"/>
      <c r="S25" s="11" t="s">
        <v>206</v>
      </c>
      <c r="T25" s="69">
        <v>0</v>
      </c>
      <c r="U25" s="70"/>
      <c r="V25" s="69">
        <v>0</v>
      </c>
      <c r="W25" s="70"/>
      <c r="X25" s="71">
        <v>0</v>
      </c>
      <c r="Y25" s="72"/>
      <c r="Z25" s="71">
        <v>0</v>
      </c>
      <c r="AA25" s="72"/>
      <c r="AB25" s="71">
        <v>0</v>
      </c>
      <c r="AC25" s="72"/>
      <c r="AD25" s="73">
        <v>0</v>
      </c>
      <c r="AE25" s="74"/>
      <c r="AF25" s="38"/>
      <c r="AH25" s="271"/>
      <c r="AI25" s="11" t="s">
        <v>206</v>
      </c>
      <c r="AJ25" s="104">
        <v>0</v>
      </c>
      <c r="AK25" s="16">
        <v>20</v>
      </c>
      <c r="AL25" s="69">
        <f t="shared" si="0"/>
        <v>0</v>
      </c>
      <c r="AM25" s="16">
        <f t="shared" si="15"/>
        <v>13</v>
      </c>
      <c r="AN25" s="109">
        <v>0</v>
      </c>
      <c r="AO25" s="21">
        <v>3</v>
      </c>
      <c r="AP25" s="71">
        <v>0</v>
      </c>
      <c r="AQ25" s="21">
        <v>8</v>
      </c>
      <c r="AR25" s="109">
        <v>0</v>
      </c>
      <c r="AS25" s="21">
        <v>0</v>
      </c>
      <c r="AT25" s="109">
        <v>0</v>
      </c>
      <c r="AU25" s="26">
        <v>2</v>
      </c>
    </row>
    <row r="26" spans="2:47" ht="15" customHeight="1">
      <c r="B26" s="263"/>
      <c r="C26" s="174" t="s">
        <v>154</v>
      </c>
      <c r="D26" s="61">
        <f>SUM(D24:D25)</f>
        <v>4</v>
      </c>
      <c r="E26" s="61">
        <f aca="true" t="shared" si="20" ref="E26:O26">SUM(E24:E25)</f>
        <v>70</v>
      </c>
      <c r="F26" s="61">
        <f t="shared" si="20"/>
        <v>2</v>
      </c>
      <c r="G26" s="61">
        <f t="shared" si="20"/>
        <v>38</v>
      </c>
      <c r="H26" s="61">
        <f t="shared" si="20"/>
        <v>1</v>
      </c>
      <c r="I26" s="61">
        <f t="shared" si="20"/>
        <v>19</v>
      </c>
      <c r="J26" s="61">
        <f t="shared" si="20"/>
        <v>1</v>
      </c>
      <c r="K26" s="61">
        <f t="shared" si="20"/>
        <v>16</v>
      </c>
      <c r="L26" s="61">
        <f t="shared" si="20"/>
        <v>0</v>
      </c>
      <c r="M26" s="61">
        <f t="shared" si="20"/>
        <v>0</v>
      </c>
      <c r="N26" s="61">
        <f t="shared" si="20"/>
        <v>0</v>
      </c>
      <c r="O26" s="61">
        <f t="shared" si="20"/>
        <v>3</v>
      </c>
      <c r="R26" s="327"/>
      <c r="S26" s="5"/>
      <c r="T26" s="39"/>
      <c r="U26" s="58"/>
      <c r="V26" s="39"/>
      <c r="W26" s="58"/>
      <c r="X26" s="59"/>
      <c r="Y26" s="60"/>
      <c r="Z26" s="59"/>
      <c r="AA26" s="60"/>
      <c r="AB26" s="59"/>
      <c r="AC26" s="60"/>
      <c r="AD26" s="61"/>
      <c r="AE26" s="62"/>
      <c r="AF26" s="38"/>
      <c r="AH26" s="271"/>
      <c r="AI26" s="5"/>
      <c r="AJ26" s="102"/>
      <c r="AK26" s="14"/>
      <c r="AL26" s="39"/>
      <c r="AM26" s="14"/>
      <c r="AN26" s="107"/>
      <c r="AO26" s="19"/>
      <c r="AP26" s="59"/>
      <c r="AQ26" s="19"/>
      <c r="AR26" s="107"/>
      <c r="AS26" s="19"/>
      <c r="AT26" s="107"/>
      <c r="AU26" s="24"/>
    </row>
    <row r="27" spans="2:47" ht="15" customHeight="1">
      <c r="B27" s="263"/>
      <c r="C27" s="85" t="s">
        <v>207</v>
      </c>
      <c r="D27" s="61">
        <f t="shared" si="3"/>
        <v>5</v>
      </c>
      <c r="E27" s="58">
        <f t="shared" si="4"/>
        <v>48</v>
      </c>
      <c r="F27" s="61">
        <f t="shared" si="5"/>
        <v>3</v>
      </c>
      <c r="G27" s="58">
        <f t="shared" si="6"/>
        <v>37</v>
      </c>
      <c r="H27" s="61">
        <f t="shared" si="7"/>
        <v>1</v>
      </c>
      <c r="I27" s="58">
        <f t="shared" si="8"/>
        <v>14</v>
      </c>
      <c r="J27" s="61">
        <f t="shared" si="9"/>
        <v>2</v>
      </c>
      <c r="K27" s="58">
        <f t="shared" si="10"/>
        <v>18</v>
      </c>
      <c r="L27" s="61">
        <f t="shared" si="11"/>
        <v>0</v>
      </c>
      <c r="M27" s="58">
        <f t="shared" si="12"/>
        <v>0</v>
      </c>
      <c r="N27" s="61">
        <f t="shared" si="13"/>
        <v>0</v>
      </c>
      <c r="O27" s="58">
        <f t="shared" si="14"/>
        <v>5</v>
      </c>
      <c r="R27" s="327"/>
      <c r="S27" s="5" t="s">
        <v>207</v>
      </c>
      <c r="T27" s="39">
        <v>2</v>
      </c>
      <c r="U27" s="58"/>
      <c r="V27" s="39">
        <v>0</v>
      </c>
      <c r="W27" s="58"/>
      <c r="X27" s="59">
        <v>0</v>
      </c>
      <c r="Y27" s="60"/>
      <c r="Z27" s="59">
        <v>0</v>
      </c>
      <c r="AA27" s="60"/>
      <c r="AB27" s="59">
        <v>0</v>
      </c>
      <c r="AC27" s="60"/>
      <c r="AD27" s="61">
        <v>0</v>
      </c>
      <c r="AE27" s="62"/>
      <c r="AF27" s="38"/>
      <c r="AH27" s="271"/>
      <c r="AI27" s="5" t="s">
        <v>207</v>
      </c>
      <c r="AJ27" s="102">
        <v>3</v>
      </c>
      <c r="AK27" s="14">
        <v>43</v>
      </c>
      <c r="AL27" s="39">
        <f t="shared" si="0"/>
        <v>3</v>
      </c>
      <c r="AM27" s="14">
        <f t="shared" si="15"/>
        <v>34</v>
      </c>
      <c r="AN27" s="107">
        <v>1</v>
      </c>
      <c r="AO27" s="19">
        <v>13</v>
      </c>
      <c r="AP27" s="59">
        <v>2</v>
      </c>
      <c r="AQ27" s="19">
        <v>16</v>
      </c>
      <c r="AR27" s="107">
        <v>0</v>
      </c>
      <c r="AS27" s="19">
        <v>0</v>
      </c>
      <c r="AT27" s="107">
        <v>0</v>
      </c>
      <c r="AU27" s="24">
        <v>5</v>
      </c>
    </row>
    <row r="28" spans="2:47" ht="15" customHeight="1">
      <c r="B28" s="263"/>
      <c r="C28" s="85" t="s">
        <v>208</v>
      </c>
      <c r="D28" s="61">
        <f t="shared" si="3"/>
        <v>0</v>
      </c>
      <c r="E28" s="58">
        <f t="shared" si="4"/>
        <v>7</v>
      </c>
      <c r="F28" s="61">
        <f t="shared" si="5"/>
        <v>0</v>
      </c>
      <c r="G28" s="58">
        <f t="shared" si="6"/>
        <v>4</v>
      </c>
      <c r="H28" s="61">
        <f t="shared" si="7"/>
        <v>0</v>
      </c>
      <c r="I28" s="58">
        <f t="shared" si="8"/>
        <v>3</v>
      </c>
      <c r="J28" s="61">
        <f t="shared" si="9"/>
        <v>0</v>
      </c>
      <c r="K28" s="58">
        <f t="shared" si="10"/>
        <v>0</v>
      </c>
      <c r="L28" s="61">
        <f t="shared" si="11"/>
        <v>0</v>
      </c>
      <c r="M28" s="58">
        <f t="shared" si="12"/>
        <v>0</v>
      </c>
      <c r="N28" s="61">
        <f t="shared" si="13"/>
        <v>0</v>
      </c>
      <c r="O28" s="58">
        <f t="shared" si="14"/>
        <v>1</v>
      </c>
      <c r="R28" s="327"/>
      <c r="S28" s="5" t="s">
        <v>208</v>
      </c>
      <c r="T28" s="39">
        <v>0</v>
      </c>
      <c r="U28" s="58"/>
      <c r="V28" s="39">
        <v>0</v>
      </c>
      <c r="W28" s="58"/>
      <c r="X28" s="59">
        <v>0</v>
      </c>
      <c r="Y28" s="60"/>
      <c r="Z28" s="59">
        <v>0</v>
      </c>
      <c r="AA28" s="60"/>
      <c r="AB28" s="59">
        <v>0</v>
      </c>
      <c r="AC28" s="60"/>
      <c r="AD28" s="61">
        <v>0</v>
      </c>
      <c r="AE28" s="62"/>
      <c r="AF28" s="38"/>
      <c r="AH28" s="271"/>
      <c r="AI28" s="5" t="s">
        <v>208</v>
      </c>
      <c r="AJ28" s="102">
        <v>0</v>
      </c>
      <c r="AK28" s="14">
        <v>7</v>
      </c>
      <c r="AL28" s="39">
        <f t="shared" si="0"/>
        <v>0</v>
      </c>
      <c r="AM28" s="14">
        <f t="shared" si="15"/>
        <v>4</v>
      </c>
      <c r="AN28" s="107">
        <v>0</v>
      </c>
      <c r="AO28" s="19">
        <v>3</v>
      </c>
      <c r="AP28" s="59">
        <v>0</v>
      </c>
      <c r="AQ28" s="19">
        <v>0</v>
      </c>
      <c r="AR28" s="107">
        <v>0</v>
      </c>
      <c r="AS28" s="19">
        <v>0</v>
      </c>
      <c r="AT28" s="107">
        <v>0</v>
      </c>
      <c r="AU28" s="24">
        <v>1</v>
      </c>
    </row>
    <row r="29" spans="2:47" ht="15" customHeight="1">
      <c r="B29" s="263"/>
      <c r="C29" s="85" t="s">
        <v>209</v>
      </c>
      <c r="D29" s="61">
        <f t="shared" si="3"/>
        <v>1</v>
      </c>
      <c r="E29" s="58">
        <f t="shared" si="4"/>
        <v>15</v>
      </c>
      <c r="F29" s="61">
        <f t="shared" si="5"/>
        <v>0</v>
      </c>
      <c r="G29" s="58">
        <f t="shared" si="6"/>
        <v>3</v>
      </c>
      <c r="H29" s="61">
        <f t="shared" si="7"/>
        <v>0</v>
      </c>
      <c r="I29" s="58">
        <f t="shared" si="8"/>
        <v>1</v>
      </c>
      <c r="J29" s="61">
        <f t="shared" si="9"/>
        <v>0</v>
      </c>
      <c r="K29" s="58">
        <f t="shared" si="10"/>
        <v>2</v>
      </c>
      <c r="L29" s="61">
        <f t="shared" si="11"/>
        <v>0</v>
      </c>
      <c r="M29" s="58">
        <f t="shared" si="12"/>
        <v>0</v>
      </c>
      <c r="N29" s="61">
        <f t="shared" si="13"/>
        <v>0</v>
      </c>
      <c r="O29" s="58">
        <f t="shared" si="14"/>
        <v>0</v>
      </c>
      <c r="R29" s="327"/>
      <c r="S29" s="5" t="s">
        <v>209</v>
      </c>
      <c r="T29" s="39">
        <v>1</v>
      </c>
      <c r="U29" s="58"/>
      <c r="V29" s="39">
        <v>0</v>
      </c>
      <c r="W29" s="58"/>
      <c r="X29" s="59">
        <v>0</v>
      </c>
      <c r="Y29" s="60"/>
      <c r="Z29" s="59">
        <v>0</v>
      </c>
      <c r="AA29" s="60"/>
      <c r="AB29" s="59">
        <v>0</v>
      </c>
      <c r="AC29" s="60"/>
      <c r="AD29" s="61">
        <v>0</v>
      </c>
      <c r="AE29" s="62"/>
      <c r="AF29" s="38"/>
      <c r="AH29" s="271"/>
      <c r="AI29" s="5" t="s">
        <v>209</v>
      </c>
      <c r="AJ29" s="102">
        <v>0</v>
      </c>
      <c r="AK29" s="14">
        <v>14</v>
      </c>
      <c r="AL29" s="39">
        <f t="shared" si="0"/>
        <v>0</v>
      </c>
      <c r="AM29" s="14">
        <f t="shared" si="15"/>
        <v>3</v>
      </c>
      <c r="AN29" s="107">
        <v>0</v>
      </c>
      <c r="AO29" s="19">
        <v>1</v>
      </c>
      <c r="AP29" s="59">
        <v>0</v>
      </c>
      <c r="AQ29" s="19">
        <v>2</v>
      </c>
      <c r="AR29" s="107">
        <v>0</v>
      </c>
      <c r="AS29" s="19">
        <v>0</v>
      </c>
      <c r="AT29" s="107">
        <v>0</v>
      </c>
      <c r="AU29" s="24">
        <v>0</v>
      </c>
    </row>
    <row r="30" spans="2:47" ht="15" customHeight="1" thickBot="1">
      <c r="B30" s="263"/>
      <c r="C30" s="85" t="s">
        <v>210</v>
      </c>
      <c r="D30" s="61">
        <f t="shared" si="3"/>
        <v>1</v>
      </c>
      <c r="E30" s="58">
        <f t="shared" si="4"/>
        <v>18</v>
      </c>
      <c r="F30" s="61">
        <f t="shared" si="5"/>
        <v>1</v>
      </c>
      <c r="G30" s="58">
        <f t="shared" si="6"/>
        <v>8</v>
      </c>
      <c r="H30" s="61">
        <f t="shared" si="7"/>
        <v>1</v>
      </c>
      <c r="I30" s="58">
        <f t="shared" si="8"/>
        <v>1</v>
      </c>
      <c r="J30" s="61">
        <f t="shared" si="9"/>
        <v>0</v>
      </c>
      <c r="K30" s="58">
        <f t="shared" si="10"/>
        <v>6</v>
      </c>
      <c r="L30" s="61">
        <f t="shared" si="11"/>
        <v>0</v>
      </c>
      <c r="M30" s="58">
        <f t="shared" si="12"/>
        <v>0</v>
      </c>
      <c r="N30" s="61">
        <f t="shared" si="13"/>
        <v>0</v>
      </c>
      <c r="O30" s="58">
        <f t="shared" si="14"/>
        <v>1</v>
      </c>
      <c r="R30" s="327"/>
      <c r="S30" s="9" t="s">
        <v>210</v>
      </c>
      <c r="T30" s="63">
        <v>0</v>
      </c>
      <c r="U30" s="64"/>
      <c r="V30" s="63">
        <v>0</v>
      </c>
      <c r="W30" s="64"/>
      <c r="X30" s="65">
        <v>0</v>
      </c>
      <c r="Y30" s="66"/>
      <c r="Z30" s="65">
        <v>0</v>
      </c>
      <c r="AA30" s="66"/>
      <c r="AB30" s="65">
        <v>0</v>
      </c>
      <c r="AC30" s="66"/>
      <c r="AD30" s="67">
        <v>0</v>
      </c>
      <c r="AE30" s="68"/>
      <c r="AF30" s="38"/>
      <c r="AG30" s="147" t="s">
        <v>345</v>
      </c>
      <c r="AH30" s="271"/>
      <c r="AI30" s="9" t="s">
        <v>210</v>
      </c>
      <c r="AJ30" s="103">
        <v>1</v>
      </c>
      <c r="AK30" s="138">
        <f>16+1</f>
        <v>17</v>
      </c>
      <c r="AL30" s="63">
        <f t="shared" si="0"/>
        <v>1</v>
      </c>
      <c r="AM30" s="138">
        <f t="shared" si="15"/>
        <v>7</v>
      </c>
      <c r="AN30" s="108">
        <v>1</v>
      </c>
      <c r="AO30" s="20">
        <v>0</v>
      </c>
      <c r="AP30" s="65">
        <v>0</v>
      </c>
      <c r="AQ30" s="139">
        <f>5+1</f>
        <v>6</v>
      </c>
      <c r="AR30" s="108">
        <v>0</v>
      </c>
      <c r="AS30" s="20">
        <v>0</v>
      </c>
      <c r="AT30" s="108">
        <v>0</v>
      </c>
      <c r="AU30" s="25">
        <v>1</v>
      </c>
    </row>
    <row r="31" spans="2:47" ht="15" customHeight="1" thickBot="1">
      <c r="B31" s="263"/>
      <c r="C31" s="174" t="s">
        <v>155</v>
      </c>
      <c r="D31" s="61">
        <f>SUM(D27:D30)</f>
        <v>7</v>
      </c>
      <c r="E31" s="61">
        <f aca="true" t="shared" si="21" ref="E31:O31">SUM(E27:E30)</f>
        <v>88</v>
      </c>
      <c r="F31" s="61">
        <f t="shared" si="21"/>
        <v>4</v>
      </c>
      <c r="G31" s="61">
        <f t="shared" si="21"/>
        <v>52</v>
      </c>
      <c r="H31" s="61">
        <f t="shared" si="21"/>
        <v>2</v>
      </c>
      <c r="I31" s="61">
        <f t="shared" si="21"/>
        <v>19</v>
      </c>
      <c r="J31" s="61">
        <f t="shared" si="21"/>
        <v>2</v>
      </c>
      <c r="K31" s="61">
        <f t="shared" si="21"/>
        <v>26</v>
      </c>
      <c r="L31" s="61">
        <f t="shared" si="21"/>
        <v>0</v>
      </c>
      <c r="M31" s="61">
        <f t="shared" si="21"/>
        <v>0</v>
      </c>
      <c r="N31" s="61">
        <f t="shared" si="21"/>
        <v>0</v>
      </c>
      <c r="O31" s="61">
        <f t="shared" si="21"/>
        <v>7</v>
      </c>
      <c r="R31" s="327"/>
      <c r="S31" s="9"/>
      <c r="T31" s="63"/>
      <c r="U31" s="64"/>
      <c r="V31" s="63"/>
      <c r="W31" s="64"/>
      <c r="X31" s="65"/>
      <c r="Y31" s="66"/>
      <c r="Z31" s="65"/>
      <c r="AA31" s="66"/>
      <c r="AB31" s="65"/>
      <c r="AC31" s="66"/>
      <c r="AD31" s="67"/>
      <c r="AE31" s="68"/>
      <c r="AF31" s="38"/>
      <c r="AH31" s="271"/>
      <c r="AI31" s="9"/>
      <c r="AJ31" s="103"/>
      <c r="AK31" s="138"/>
      <c r="AL31" s="63"/>
      <c r="AM31" s="138"/>
      <c r="AN31" s="108"/>
      <c r="AO31" s="20"/>
      <c r="AP31" s="65"/>
      <c r="AQ31" s="139"/>
      <c r="AR31" s="108"/>
      <c r="AS31" s="20"/>
      <c r="AT31" s="108"/>
      <c r="AU31" s="25"/>
    </row>
    <row r="32" spans="2:47" ht="15" customHeight="1">
      <c r="B32" s="263" t="s">
        <v>124</v>
      </c>
      <c r="C32" s="85" t="s">
        <v>211</v>
      </c>
      <c r="D32" s="61">
        <f aca="true" t="shared" si="22" ref="D32:D91">$T32+$AJ32</f>
        <v>9</v>
      </c>
      <c r="E32" s="58">
        <f aca="true" t="shared" si="23" ref="E32:E91">$AK32+$D32</f>
        <v>25</v>
      </c>
      <c r="F32" s="61">
        <f aca="true" t="shared" si="24" ref="F32:F91">$H32+$J32+$L32+$N32</f>
        <v>9</v>
      </c>
      <c r="G32" s="58">
        <f aca="true" t="shared" si="25" ref="G32:G91">$I32+$K32+$M32+$O32</f>
        <v>14</v>
      </c>
      <c r="H32" s="61">
        <f aca="true" t="shared" si="26" ref="H32:H91">$X32+$AN32</f>
        <v>2</v>
      </c>
      <c r="I32" s="58">
        <f aca="true" t="shared" si="27" ref="I32:I91">$H32+$AO32</f>
        <v>4</v>
      </c>
      <c r="J32" s="61">
        <f aca="true" t="shared" si="28" ref="J32:J91">$Z32+$AP32</f>
        <v>5</v>
      </c>
      <c r="K32" s="58">
        <f aca="true" t="shared" si="29" ref="K32:K91">$J32+$AQ32</f>
        <v>7</v>
      </c>
      <c r="L32" s="61">
        <f aca="true" t="shared" si="30" ref="L32:L91">$AB32+$AR32</f>
        <v>1</v>
      </c>
      <c r="M32" s="58">
        <f aca="true" t="shared" si="31" ref="M32:M91">$L32+$AS32</f>
        <v>1</v>
      </c>
      <c r="N32" s="61">
        <f aca="true" t="shared" si="32" ref="N32:N91">$AD32+$AT32</f>
        <v>1</v>
      </c>
      <c r="O32" s="58">
        <f aca="true" t="shared" si="33" ref="O32:O91">$N32+$AU32</f>
        <v>2</v>
      </c>
      <c r="R32" s="326" t="s">
        <v>124</v>
      </c>
      <c r="S32" s="5" t="s">
        <v>211</v>
      </c>
      <c r="T32" s="39">
        <v>1</v>
      </c>
      <c r="U32" s="58"/>
      <c r="V32" s="39">
        <v>1</v>
      </c>
      <c r="W32" s="58"/>
      <c r="X32" s="59">
        <v>0</v>
      </c>
      <c r="Y32" s="60"/>
      <c r="Z32" s="59">
        <v>1</v>
      </c>
      <c r="AA32" s="60"/>
      <c r="AB32" s="59">
        <v>0</v>
      </c>
      <c r="AC32" s="60"/>
      <c r="AD32" s="61">
        <v>0</v>
      </c>
      <c r="AE32" s="62"/>
      <c r="AF32" s="45"/>
      <c r="AH32" s="271" t="s">
        <v>124</v>
      </c>
      <c r="AI32" s="5" t="s">
        <v>211</v>
      </c>
      <c r="AJ32" s="102">
        <v>8</v>
      </c>
      <c r="AK32" s="14">
        <v>16</v>
      </c>
      <c r="AL32" s="39">
        <f t="shared" si="0"/>
        <v>8</v>
      </c>
      <c r="AM32" s="14">
        <f aca="true" t="shared" si="34" ref="AM32:AM91">AO32+AQ32+AS32+AU32</f>
        <v>5</v>
      </c>
      <c r="AN32" s="107">
        <v>2</v>
      </c>
      <c r="AO32" s="14">
        <v>2</v>
      </c>
      <c r="AP32" s="59">
        <v>4</v>
      </c>
      <c r="AQ32" s="14">
        <v>2</v>
      </c>
      <c r="AR32" s="107">
        <v>1</v>
      </c>
      <c r="AS32" s="14">
        <v>0</v>
      </c>
      <c r="AT32" s="107">
        <v>1</v>
      </c>
      <c r="AU32" s="23">
        <v>1</v>
      </c>
    </row>
    <row r="33" spans="2:47" ht="15" customHeight="1">
      <c r="B33" s="263"/>
      <c r="C33" s="85" t="s">
        <v>212</v>
      </c>
      <c r="D33" s="61">
        <f t="shared" si="22"/>
        <v>0</v>
      </c>
      <c r="E33" s="58">
        <f t="shared" si="23"/>
        <v>1</v>
      </c>
      <c r="F33" s="61">
        <f t="shared" si="24"/>
        <v>0</v>
      </c>
      <c r="G33" s="58">
        <f t="shared" si="25"/>
        <v>1</v>
      </c>
      <c r="H33" s="61">
        <f t="shared" si="26"/>
        <v>0</v>
      </c>
      <c r="I33" s="58">
        <f t="shared" si="27"/>
        <v>0</v>
      </c>
      <c r="J33" s="61">
        <f t="shared" si="28"/>
        <v>0</v>
      </c>
      <c r="K33" s="58">
        <f t="shared" si="29"/>
        <v>1</v>
      </c>
      <c r="L33" s="61">
        <f t="shared" si="30"/>
        <v>0</v>
      </c>
      <c r="M33" s="58">
        <f t="shared" si="31"/>
        <v>0</v>
      </c>
      <c r="N33" s="61">
        <f t="shared" si="32"/>
        <v>0</v>
      </c>
      <c r="O33" s="58">
        <f t="shared" si="33"/>
        <v>0</v>
      </c>
      <c r="R33" s="327"/>
      <c r="S33" s="5" t="s">
        <v>212</v>
      </c>
      <c r="T33" s="39">
        <v>0</v>
      </c>
      <c r="U33" s="58"/>
      <c r="V33" s="39">
        <v>0</v>
      </c>
      <c r="W33" s="58"/>
      <c r="X33" s="59">
        <v>0</v>
      </c>
      <c r="Y33" s="60"/>
      <c r="Z33" s="59">
        <v>0</v>
      </c>
      <c r="AA33" s="60"/>
      <c r="AB33" s="59">
        <v>0</v>
      </c>
      <c r="AC33" s="60"/>
      <c r="AD33" s="61">
        <v>0</v>
      </c>
      <c r="AE33" s="62"/>
      <c r="AF33" s="38"/>
      <c r="AH33" s="271"/>
      <c r="AI33" s="5" t="s">
        <v>212</v>
      </c>
      <c r="AJ33" s="102">
        <v>0</v>
      </c>
      <c r="AK33" s="14">
        <v>1</v>
      </c>
      <c r="AL33" s="39">
        <f t="shared" si="0"/>
        <v>0</v>
      </c>
      <c r="AM33" s="14">
        <f t="shared" si="34"/>
        <v>1</v>
      </c>
      <c r="AN33" s="107">
        <v>0</v>
      </c>
      <c r="AO33" s="19">
        <v>0</v>
      </c>
      <c r="AP33" s="59">
        <v>0</v>
      </c>
      <c r="AQ33" s="19">
        <v>1</v>
      </c>
      <c r="AR33" s="107">
        <v>0</v>
      </c>
      <c r="AS33" s="19">
        <v>0</v>
      </c>
      <c r="AT33" s="107">
        <v>0</v>
      </c>
      <c r="AU33" s="24">
        <v>0</v>
      </c>
    </row>
    <row r="34" spans="2:47" ht="15" customHeight="1">
      <c r="B34" s="263"/>
      <c r="C34" s="158" t="s">
        <v>135</v>
      </c>
      <c r="D34" s="61">
        <f t="shared" si="22"/>
        <v>4</v>
      </c>
      <c r="E34" s="58">
        <f t="shared" si="23"/>
        <v>10</v>
      </c>
      <c r="F34" s="61">
        <f t="shared" si="24"/>
        <v>0</v>
      </c>
      <c r="G34" s="58">
        <f t="shared" si="25"/>
        <v>0</v>
      </c>
      <c r="H34" s="61">
        <f t="shared" si="26"/>
        <v>0</v>
      </c>
      <c r="I34" s="58">
        <f t="shared" si="27"/>
        <v>0</v>
      </c>
      <c r="J34" s="61">
        <f t="shared" si="28"/>
        <v>0</v>
      </c>
      <c r="K34" s="58">
        <f t="shared" si="29"/>
        <v>0</v>
      </c>
      <c r="L34" s="61">
        <f t="shared" si="30"/>
        <v>0</v>
      </c>
      <c r="M34" s="58">
        <f t="shared" si="31"/>
        <v>0</v>
      </c>
      <c r="N34" s="61">
        <f t="shared" si="32"/>
        <v>0</v>
      </c>
      <c r="O34" s="58">
        <f t="shared" si="33"/>
        <v>0</v>
      </c>
      <c r="R34" s="327"/>
      <c r="S34" s="34" t="s">
        <v>135</v>
      </c>
      <c r="T34" s="69">
        <v>4</v>
      </c>
      <c r="U34" s="70"/>
      <c r="V34" s="69">
        <v>0</v>
      </c>
      <c r="W34" s="70"/>
      <c r="X34" s="71">
        <v>0</v>
      </c>
      <c r="Y34" s="72"/>
      <c r="Z34" s="71">
        <v>0</v>
      </c>
      <c r="AA34" s="72"/>
      <c r="AB34" s="71">
        <v>0</v>
      </c>
      <c r="AC34" s="72"/>
      <c r="AD34" s="73">
        <v>0</v>
      </c>
      <c r="AE34" s="74"/>
      <c r="AF34" s="45"/>
      <c r="AH34" s="271"/>
      <c r="AI34" s="34" t="s">
        <v>135</v>
      </c>
      <c r="AJ34" s="104">
        <v>0</v>
      </c>
      <c r="AK34" s="16">
        <v>6</v>
      </c>
      <c r="AL34" s="69">
        <f t="shared" si="0"/>
        <v>0</v>
      </c>
      <c r="AM34" s="16">
        <f t="shared" si="34"/>
        <v>0</v>
      </c>
      <c r="AN34" s="109">
        <v>0</v>
      </c>
      <c r="AO34" s="21">
        <v>0</v>
      </c>
      <c r="AP34" s="71">
        <v>0</v>
      </c>
      <c r="AQ34" s="21">
        <v>0</v>
      </c>
      <c r="AR34" s="109">
        <v>0</v>
      </c>
      <c r="AS34" s="21">
        <v>0</v>
      </c>
      <c r="AT34" s="109">
        <v>0</v>
      </c>
      <c r="AU34" s="26">
        <v>0</v>
      </c>
    </row>
    <row r="35" spans="2:47" ht="15" customHeight="1">
      <c r="B35" s="263"/>
      <c r="C35" s="173" t="s">
        <v>156</v>
      </c>
      <c r="D35" s="61">
        <f>SUM(D32:D34)</f>
        <v>13</v>
      </c>
      <c r="E35" s="61">
        <f aca="true" t="shared" si="35" ref="E35:O35">SUM(E32:E34)</f>
        <v>36</v>
      </c>
      <c r="F35" s="61">
        <f t="shared" si="35"/>
        <v>9</v>
      </c>
      <c r="G35" s="61">
        <f t="shared" si="35"/>
        <v>15</v>
      </c>
      <c r="H35" s="61">
        <f t="shared" si="35"/>
        <v>2</v>
      </c>
      <c r="I35" s="61">
        <f t="shared" si="35"/>
        <v>4</v>
      </c>
      <c r="J35" s="61">
        <f t="shared" si="35"/>
        <v>5</v>
      </c>
      <c r="K35" s="61">
        <f t="shared" si="35"/>
        <v>8</v>
      </c>
      <c r="L35" s="61">
        <f t="shared" si="35"/>
        <v>1</v>
      </c>
      <c r="M35" s="61">
        <f t="shared" si="35"/>
        <v>1</v>
      </c>
      <c r="N35" s="61">
        <f t="shared" si="35"/>
        <v>1</v>
      </c>
      <c r="O35" s="61">
        <f t="shared" si="35"/>
        <v>2</v>
      </c>
      <c r="R35" s="327"/>
      <c r="S35" s="28"/>
      <c r="T35" s="39"/>
      <c r="U35" s="58"/>
      <c r="V35" s="39"/>
      <c r="W35" s="58"/>
      <c r="X35" s="59"/>
      <c r="Y35" s="60"/>
      <c r="Z35" s="59"/>
      <c r="AA35" s="60"/>
      <c r="AB35" s="59"/>
      <c r="AC35" s="60"/>
      <c r="AD35" s="61"/>
      <c r="AE35" s="62"/>
      <c r="AF35" s="45"/>
      <c r="AH35" s="271"/>
      <c r="AI35" s="28"/>
      <c r="AJ35" s="102"/>
      <c r="AK35" s="14"/>
      <c r="AL35" s="39"/>
      <c r="AM35" s="14"/>
      <c r="AN35" s="107"/>
      <c r="AO35" s="19"/>
      <c r="AP35" s="59"/>
      <c r="AQ35" s="19"/>
      <c r="AR35" s="107"/>
      <c r="AS35" s="19"/>
      <c r="AT35" s="107"/>
      <c r="AU35" s="24"/>
    </row>
    <row r="36" spans="2:47" ht="15" customHeight="1">
      <c r="B36" s="263"/>
      <c r="C36" s="85" t="s">
        <v>213</v>
      </c>
      <c r="D36" s="61">
        <f t="shared" si="22"/>
        <v>5</v>
      </c>
      <c r="E36" s="58">
        <f t="shared" si="23"/>
        <v>51</v>
      </c>
      <c r="F36" s="61">
        <f t="shared" si="24"/>
        <v>4</v>
      </c>
      <c r="G36" s="58">
        <f t="shared" si="25"/>
        <v>34</v>
      </c>
      <c r="H36" s="61">
        <f t="shared" si="26"/>
        <v>1</v>
      </c>
      <c r="I36" s="58">
        <f t="shared" si="27"/>
        <v>11</v>
      </c>
      <c r="J36" s="61">
        <f t="shared" si="28"/>
        <v>2</v>
      </c>
      <c r="K36" s="58">
        <f t="shared" si="29"/>
        <v>16</v>
      </c>
      <c r="L36" s="61">
        <f t="shared" si="30"/>
        <v>0</v>
      </c>
      <c r="M36" s="58">
        <f t="shared" si="31"/>
        <v>0</v>
      </c>
      <c r="N36" s="61">
        <f t="shared" si="32"/>
        <v>1</v>
      </c>
      <c r="O36" s="58">
        <f t="shared" si="33"/>
        <v>7</v>
      </c>
      <c r="R36" s="327"/>
      <c r="S36" s="5" t="s">
        <v>213</v>
      </c>
      <c r="T36" s="39">
        <v>2</v>
      </c>
      <c r="U36" s="58"/>
      <c r="V36" s="39">
        <v>1</v>
      </c>
      <c r="W36" s="58"/>
      <c r="X36" s="59">
        <v>1</v>
      </c>
      <c r="Y36" s="60"/>
      <c r="Z36" s="59">
        <v>0</v>
      </c>
      <c r="AA36" s="60"/>
      <c r="AB36" s="59">
        <v>0</v>
      </c>
      <c r="AC36" s="60"/>
      <c r="AD36" s="61">
        <v>0</v>
      </c>
      <c r="AE36" s="62"/>
      <c r="AF36" s="38"/>
      <c r="AH36" s="271"/>
      <c r="AI36" s="5" t="s">
        <v>213</v>
      </c>
      <c r="AJ36" s="102">
        <v>3</v>
      </c>
      <c r="AK36" s="14">
        <v>46</v>
      </c>
      <c r="AL36" s="39">
        <f t="shared" si="0"/>
        <v>3</v>
      </c>
      <c r="AM36" s="14">
        <f t="shared" si="34"/>
        <v>30</v>
      </c>
      <c r="AN36" s="107">
        <v>0</v>
      </c>
      <c r="AO36" s="19">
        <v>10</v>
      </c>
      <c r="AP36" s="59">
        <v>2</v>
      </c>
      <c r="AQ36" s="19">
        <v>14</v>
      </c>
      <c r="AR36" s="107">
        <v>0</v>
      </c>
      <c r="AS36" s="19">
        <v>0</v>
      </c>
      <c r="AT36" s="107">
        <v>1</v>
      </c>
      <c r="AU36" s="24">
        <v>6</v>
      </c>
    </row>
    <row r="37" spans="2:47" ht="15" customHeight="1">
      <c r="B37" s="263"/>
      <c r="C37" s="85" t="s">
        <v>214</v>
      </c>
      <c r="D37" s="61">
        <f t="shared" si="22"/>
        <v>3</v>
      </c>
      <c r="E37" s="58">
        <f t="shared" si="23"/>
        <v>20</v>
      </c>
      <c r="F37" s="61">
        <f t="shared" si="24"/>
        <v>3</v>
      </c>
      <c r="G37" s="58">
        <f t="shared" si="25"/>
        <v>19</v>
      </c>
      <c r="H37" s="61">
        <f t="shared" si="26"/>
        <v>1</v>
      </c>
      <c r="I37" s="58">
        <f t="shared" si="27"/>
        <v>4</v>
      </c>
      <c r="J37" s="61">
        <f t="shared" si="28"/>
        <v>1</v>
      </c>
      <c r="K37" s="58">
        <f t="shared" si="29"/>
        <v>11</v>
      </c>
      <c r="L37" s="61">
        <f t="shared" si="30"/>
        <v>0</v>
      </c>
      <c r="M37" s="58">
        <f t="shared" si="31"/>
        <v>0</v>
      </c>
      <c r="N37" s="61">
        <f t="shared" si="32"/>
        <v>1</v>
      </c>
      <c r="O37" s="58">
        <f t="shared" si="33"/>
        <v>4</v>
      </c>
      <c r="R37" s="327"/>
      <c r="S37" s="11" t="s">
        <v>214</v>
      </c>
      <c r="T37" s="69">
        <v>1</v>
      </c>
      <c r="U37" s="70"/>
      <c r="V37" s="69">
        <v>1</v>
      </c>
      <c r="W37" s="70"/>
      <c r="X37" s="71">
        <v>1</v>
      </c>
      <c r="Y37" s="72"/>
      <c r="Z37" s="71">
        <v>0</v>
      </c>
      <c r="AA37" s="72"/>
      <c r="AB37" s="71">
        <v>0</v>
      </c>
      <c r="AC37" s="72"/>
      <c r="AD37" s="73">
        <v>0</v>
      </c>
      <c r="AE37" s="74"/>
      <c r="AF37" s="38"/>
      <c r="AH37" s="271"/>
      <c r="AI37" s="11" t="s">
        <v>214</v>
      </c>
      <c r="AJ37" s="104">
        <v>2</v>
      </c>
      <c r="AK37" s="16">
        <v>17</v>
      </c>
      <c r="AL37" s="69">
        <f t="shared" si="0"/>
        <v>2</v>
      </c>
      <c r="AM37" s="16">
        <f t="shared" si="34"/>
        <v>16</v>
      </c>
      <c r="AN37" s="109">
        <v>0</v>
      </c>
      <c r="AO37" s="21">
        <v>3</v>
      </c>
      <c r="AP37" s="71">
        <v>1</v>
      </c>
      <c r="AQ37" s="21">
        <v>10</v>
      </c>
      <c r="AR37" s="109">
        <v>0</v>
      </c>
      <c r="AS37" s="21">
        <v>0</v>
      </c>
      <c r="AT37" s="109">
        <v>1</v>
      </c>
      <c r="AU37" s="26">
        <v>3</v>
      </c>
    </row>
    <row r="38" spans="2:47" ht="15" customHeight="1">
      <c r="B38" s="263"/>
      <c r="C38" s="174" t="s">
        <v>157</v>
      </c>
      <c r="D38" s="61">
        <f>SUM(D36:D37)</f>
        <v>8</v>
      </c>
      <c r="E38" s="61">
        <f aca="true" t="shared" si="36" ref="E38:O38">SUM(E36:E37)</f>
        <v>71</v>
      </c>
      <c r="F38" s="61">
        <f t="shared" si="36"/>
        <v>7</v>
      </c>
      <c r="G38" s="61">
        <f t="shared" si="36"/>
        <v>53</v>
      </c>
      <c r="H38" s="61">
        <f t="shared" si="36"/>
        <v>2</v>
      </c>
      <c r="I38" s="61">
        <f t="shared" si="36"/>
        <v>15</v>
      </c>
      <c r="J38" s="61">
        <f t="shared" si="36"/>
        <v>3</v>
      </c>
      <c r="K38" s="61">
        <f t="shared" si="36"/>
        <v>27</v>
      </c>
      <c r="L38" s="61">
        <f t="shared" si="36"/>
        <v>0</v>
      </c>
      <c r="M38" s="61">
        <f t="shared" si="36"/>
        <v>0</v>
      </c>
      <c r="N38" s="61">
        <f t="shared" si="36"/>
        <v>2</v>
      </c>
      <c r="O38" s="61">
        <f t="shared" si="36"/>
        <v>11</v>
      </c>
      <c r="R38" s="327"/>
      <c r="S38" s="5"/>
      <c r="T38" s="39"/>
      <c r="U38" s="58"/>
      <c r="V38" s="39"/>
      <c r="W38" s="58"/>
      <c r="X38" s="59"/>
      <c r="Y38" s="60"/>
      <c r="Z38" s="59"/>
      <c r="AA38" s="60"/>
      <c r="AB38" s="59"/>
      <c r="AC38" s="60"/>
      <c r="AD38" s="61"/>
      <c r="AE38" s="62"/>
      <c r="AF38" s="38"/>
      <c r="AH38" s="271"/>
      <c r="AI38" s="5"/>
      <c r="AJ38" s="102"/>
      <c r="AK38" s="14"/>
      <c r="AL38" s="39"/>
      <c r="AM38" s="14"/>
      <c r="AN38" s="107"/>
      <c r="AO38" s="19"/>
      <c r="AP38" s="59"/>
      <c r="AQ38" s="19"/>
      <c r="AR38" s="107"/>
      <c r="AS38" s="19"/>
      <c r="AT38" s="107"/>
      <c r="AU38" s="24"/>
    </row>
    <row r="39" spans="2:47" ht="15" customHeight="1">
      <c r="B39" s="263"/>
      <c r="C39" s="85" t="s">
        <v>215</v>
      </c>
      <c r="D39" s="61">
        <f t="shared" si="22"/>
        <v>5</v>
      </c>
      <c r="E39" s="58">
        <f t="shared" si="23"/>
        <v>33</v>
      </c>
      <c r="F39" s="61">
        <f t="shared" si="24"/>
        <v>3</v>
      </c>
      <c r="G39" s="58">
        <f t="shared" si="25"/>
        <v>22</v>
      </c>
      <c r="H39" s="61">
        <f t="shared" si="26"/>
        <v>1</v>
      </c>
      <c r="I39" s="58">
        <f t="shared" si="27"/>
        <v>8</v>
      </c>
      <c r="J39" s="61">
        <f t="shared" si="28"/>
        <v>2</v>
      </c>
      <c r="K39" s="58">
        <f t="shared" si="29"/>
        <v>12</v>
      </c>
      <c r="L39" s="61">
        <f t="shared" si="30"/>
        <v>0</v>
      </c>
      <c r="M39" s="58">
        <f t="shared" si="31"/>
        <v>0</v>
      </c>
      <c r="N39" s="61">
        <f t="shared" si="32"/>
        <v>0</v>
      </c>
      <c r="O39" s="58">
        <f t="shared" si="33"/>
        <v>2</v>
      </c>
      <c r="R39" s="327"/>
      <c r="S39" s="5" t="s">
        <v>215</v>
      </c>
      <c r="T39" s="39">
        <v>4</v>
      </c>
      <c r="U39" s="58"/>
      <c r="V39" s="39">
        <v>2</v>
      </c>
      <c r="W39" s="58"/>
      <c r="X39" s="59">
        <v>1</v>
      </c>
      <c r="Y39" s="60"/>
      <c r="Z39" s="59">
        <v>1</v>
      </c>
      <c r="AA39" s="60"/>
      <c r="AB39" s="59">
        <v>0</v>
      </c>
      <c r="AC39" s="60"/>
      <c r="AD39" s="61">
        <v>0</v>
      </c>
      <c r="AE39" s="62"/>
      <c r="AF39" s="38"/>
      <c r="AH39" s="271"/>
      <c r="AI39" s="5" t="s">
        <v>215</v>
      </c>
      <c r="AJ39" s="102">
        <v>1</v>
      </c>
      <c r="AK39" s="14">
        <v>28</v>
      </c>
      <c r="AL39" s="39">
        <f t="shared" si="0"/>
        <v>1</v>
      </c>
      <c r="AM39" s="14">
        <f t="shared" si="34"/>
        <v>19</v>
      </c>
      <c r="AN39" s="107">
        <v>0</v>
      </c>
      <c r="AO39" s="19">
        <v>7</v>
      </c>
      <c r="AP39" s="59">
        <v>1</v>
      </c>
      <c r="AQ39" s="19">
        <v>10</v>
      </c>
      <c r="AR39" s="107">
        <v>0</v>
      </c>
      <c r="AS39" s="19">
        <v>0</v>
      </c>
      <c r="AT39" s="107">
        <v>0</v>
      </c>
      <c r="AU39" s="24">
        <v>2</v>
      </c>
    </row>
    <row r="40" spans="2:47" ht="15" customHeight="1">
      <c r="B40" s="263"/>
      <c r="C40" s="85" t="s">
        <v>216</v>
      </c>
      <c r="D40" s="61">
        <f t="shared" si="22"/>
        <v>1</v>
      </c>
      <c r="E40" s="58">
        <f t="shared" si="23"/>
        <v>18</v>
      </c>
      <c r="F40" s="61">
        <f t="shared" si="24"/>
        <v>0</v>
      </c>
      <c r="G40" s="58">
        <f t="shared" si="25"/>
        <v>11</v>
      </c>
      <c r="H40" s="61">
        <f t="shared" si="26"/>
        <v>0</v>
      </c>
      <c r="I40" s="58">
        <f t="shared" si="27"/>
        <v>5</v>
      </c>
      <c r="J40" s="61">
        <f t="shared" si="28"/>
        <v>0</v>
      </c>
      <c r="K40" s="58">
        <f t="shared" si="29"/>
        <v>5</v>
      </c>
      <c r="L40" s="61">
        <f t="shared" si="30"/>
        <v>0</v>
      </c>
      <c r="M40" s="58">
        <f t="shared" si="31"/>
        <v>0</v>
      </c>
      <c r="N40" s="61">
        <f t="shared" si="32"/>
        <v>0</v>
      </c>
      <c r="O40" s="58">
        <f t="shared" si="33"/>
        <v>1</v>
      </c>
      <c r="R40" s="327"/>
      <c r="S40" s="5" t="s">
        <v>216</v>
      </c>
      <c r="T40" s="39">
        <v>1</v>
      </c>
      <c r="U40" s="58"/>
      <c r="V40" s="39">
        <v>0</v>
      </c>
      <c r="W40" s="58"/>
      <c r="X40" s="59">
        <v>0</v>
      </c>
      <c r="Y40" s="60"/>
      <c r="Z40" s="59">
        <v>0</v>
      </c>
      <c r="AA40" s="60"/>
      <c r="AB40" s="59">
        <v>0</v>
      </c>
      <c r="AC40" s="60"/>
      <c r="AD40" s="61">
        <v>0</v>
      </c>
      <c r="AE40" s="62"/>
      <c r="AF40" s="38"/>
      <c r="AH40" s="271"/>
      <c r="AI40" s="5" t="s">
        <v>216</v>
      </c>
      <c r="AJ40" s="102">
        <v>0</v>
      </c>
      <c r="AK40" s="14">
        <v>17</v>
      </c>
      <c r="AL40" s="39">
        <f t="shared" si="0"/>
        <v>0</v>
      </c>
      <c r="AM40" s="14">
        <f t="shared" si="34"/>
        <v>11</v>
      </c>
      <c r="AN40" s="107">
        <v>0</v>
      </c>
      <c r="AO40" s="19">
        <v>5</v>
      </c>
      <c r="AP40" s="59">
        <v>0</v>
      </c>
      <c r="AQ40" s="19">
        <v>5</v>
      </c>
      <c r="AR40" s="107">
        <v>0</v>
      </c>
      <c r="AS40" s="19">
        <v>0</v>
      </c>
      <c r="AT40" s="107">
        <v>0</v>
      </c>
      <c r="AU40" s="24">
        <v>1</v>
      </c>
    </row>
    <row r="41" spans="2:47" ht="15" customHeight="1">
      <c r="B41" s="263"/>
      <c r="C41" s="85" t="s">
        <v>217</v>
      </c>
      <c r="D41" s="61">
        <f t="shared" si="22"/>
        <v>0</v>
      </c>
      <c r="E41" s="58">
        <f t="shared" si="23"/>
        <v>9</v>
      </c>
      <c r="F41" s="61">
        <f t="shared" si="24"/>
        <v>0</v>
      </c>
      <c r="G41" s="58">
        <f t="shared" si="25"/>
        <v>7</v>
      </c>
      <c r="H41" s="61">
        <f t="shared" si="26"/>
        <v>0</v>
      </c>
      <c r="I41" s="58">
        <f t="shared" si="27"/>
        <v>0</v>
      </c>
      <c r="J41" s="61">
        <f t="shared" si="28"/>
        <v>0</v>
      </c>
      <c r="K41" s="58">
        <f t="shared" si="29"/>
        <v>6</v>
      </c>
      <c r="L41" s="61">
        <f t="shared" si="30"/>
        <v>0</v>
      </c>
      <c r="M41" s="58">
        <f t="shared" si="31"/>
        <v>0</v>
      </c>
      <c r="N41" s="61">
        <f t="shared" si="32"/>
        <v>0</v>
      </c>
      <c r="O41" s="58">
        <f t="shared" si="33"/>
        <v>1</v>
      </c>
      <c r="R41" s="327"/>
      <c r="S41" s="5" t="s">
        <v>217</v>
      </c>
      <c r="T41" s="39">
        <v>0</v>
      </c>
      <c r="U41" s="58"/>
      <c r="V41" s="39">
        <v>0</v>
      </c>
      <c r="W41" s="58"/>
      <c r="X41" s="59">
        <v>0</v>
      </c>
      <c r="Y41" s="60"/>
      <c r="Z41" s="59">
        <v>0</v>
      </c>
      <c r="AA41" s="60"/>
      <c r="AB41" s="59">
        <v>0</v>
      </c>
      <c r="AC41" s="60"/>
      <c r="AD41" s="61">
        <v>0</v>
      </c>
      <c r="AE41" s="62"/>
      <c r="AF41" s="38"/>
      <c r="AH41" s="271"/>
      <c r="AI41" s="5" t="s">
        <v>217</v>
      </c>
      <c r="AJ41" s="102">
        <v>0</v>
      </c>
      <c r="AK41" s="14">
        <v>9</v>
      </c>
      <c r="AL41" s="39">
        <f t="shared" si="0"/>
        <v>0</v>
      </c>
      <c r="AM41" s="14">
        <f t="shared" si="34"/>
        <v>7</v>
      </c>
      <c r="AN41" s="107">
        <v>0</v>
      </c>
      <c r="AO41" s="19">
        <v>0</v>
      </c>
      <c r="AP41" s="59">
        <v>0</v>
      </c>
      <c r="AQ41" s="19">
        <v>6</v>
      </c>
      <c r="AR41" s="107">
        <v>0</v>
      </c>
      <c r="AS41" s="19">
        <v>0</v>
      </c>
      <c r="AT41" s="107">
        <v>0</v>
      </c>
      <c r="AU41" s="24">
        <v>1</v>
      </c>
    </row>
    <row r="42" spans="2:47" ht="15" customHeight="1">
      <c r="B42" s="263"/>
      <c r="C42" s="85" t="s">
        <v>136</v>
      </c>
      <c r="D42" s="61">
        <f t="shared" si="22"/>
        <v>1</v>
      </c>
      <c r="E42" s="58">
        <f t="shared" si="23"/>
        <v>4</v>
      </c>
      <c r="F42" s="61">
        <f t="shared" si="24"/>
        <v>0</v>
      </c>
      <c r="G42" s="58">
        <f t="shared" si="25"/>
        <v>1</v>
      </c>
      <c r="H42" s="61">
        <f t="shared" si="26"/>
        <v>0</v>
      </c>
      <c r="I42" s="58">
        <f t="shared" si="27"/>
        <v>1</v>
      </c>
      <c r="J42" s="61">
        <f t="shared" si="28"/>
        <v>0</v>
      </c>
      <c r="K42" s="58">
        <f t="shared" si="29"/>
        <v>0</v>
      </c>
      <c r="L42" s="61">
        <f t="shared" si="30"/>
        <v>0</v>
      </c>
      <c r="M42" s="58">
        <f t="shared" si="31"/>
        <v>0</v>
      </c>
      <c r="N42" s="61">
        <f t="shared" si="32"/>
        <v>0</v>
      </c>
      <c r="O42" s="58">
        <f t="shared" si="33"/>
        <v>0</v>
      </c>
      <c r="R42" s="327"/>
      <c r="S42" s="5" t="s">
        <v>136</v>
      </c>
      <c r="T42" s="39">
        <v>1</v>
      </c>
      <c r="U42" s="58"/>
      <c r="V42" s="39">
        <v>0</v>
      </c>
      <c r="W42" s="58"/>
      <c r="X42" s="59">
        <v>0</v>
      </c>
      <c r="Y42" s="60"/>
      <c r="Z42" s="59">
        <v>0</v>
      </c>
      <c r="AA42" s="60"/>
      <c r="AB42" s="59">
        <v>0</v>
      </c>
      <c r="AC42" s="60"/>
      <c r="AD42" s="61">
        <v>0</v>
      </c>
      <c r="AE42" s="62"/>
      <c r="AF42" s="38"/>
      <c r="AH42" s="271"/>
      <c r="AI42" s="5" t="s">
        <v>136</v>
      </c>
      <c r="AJ42" s="102">
        <v>0</v>
      </c>
      <c r="AK42" s="14">
        <v>3</v>
      </c>
      <c r="AL42" s="39">
        <f t="shared" si="0"/>
        <v>0</v>
      </c>
      <c r="AM42" s="14">
        <f t="shared" si="34"/>
        <v>1</v>
      </c>
      <c r="AN42" s="107">
        <v>0</v>
      </c>
      <c r="AO42" s="19">
        <v>1</v>
      </c>
      <c r="AP42" s="59">
        <v>0</v>
      </c>
      <c r="AQ42" s="19">
        <v>0</v>
      </c>
      <c r="AR42" s="107">
        <v>0</v>
      </c>
      <c r="AS42" s="19">
        <v>0</v>
      </c>
      <c r="AT42" s="107">
        <v>0</v>
      </c>
      <c r="AU42" s="24">
        <v>0</v>
      </c>
    </row>
    <row r="43" spans="2:47" ht="15" customHeight="1">
      <c r="B43" s="263"/>
      <c r="C43" s="158" t="s">
        <v>137</v>
      </c>
      <c r="D43" s="61">
        <f t="shared" si="22"/>
        <v>2</v>
      </c>
      <c r="E43" s="58">
        <f t="shared" si="23"/>
        <v>5</v>
      </c>
      <c r="F43" s="61">
        <f t="shared" si="24"/>
        <v>0</v>
      </c>
      <c r="G43" s="58">
        <f t="shared" si="25"/>
        <v>2</v>
      </c>
      <c r="H43" s="61">
        <f t="shared" si="26"/>
        <v>0</v>
      </c>
      <c r="I43" s="58">
        <f t="shared" si="27"/>
        <v>1</v>
      </c>
      <c r="J43" s="61">
        <f t="shared" si="28"/>
        <v>0</v>
      </c>
      <c r="K43" s="58">
        <f t="shared" si="29"/>
        <v>1</v>
      </c>
      <c r="L43" s="61">
        <f t="shared" si="30"/>
        <v>0</v>
      </c>
      <c r="M43" s="58">
        <f t="shared" si="31"/>
        <v>0</v>
      </c>
      <c r="N43" s="61">
        <f t="shared" si="32"/>
        <v>0</v>
      </c>
      <c r="O43" s="58">
        <f t="shared" si="33"/>
        <v>0</v>
      </c>
      <c r="R43" s="327"/>
      <c r="S43" s="34" t="s">
        <v>137</v>
      </c>
      <c r="T43" s="69">
        <v>2</v>
      </c>
      <c r="U43" s="70"/>
      <c r="V43" s="69">
        <v>0</v>
      </c>
      <c r="W43" s="70"/>
      <c r="X43" s="71">
        <v>0</v>
      </c>
      <c r="Y43" s="72"/>
      <c r="Z43" s="71">
        <v>0</v>
      </c>
      <c r="AA43" s="72"/>
      <c r="AB43" s="71">
        <v>0</v>
      </c>
      <c r="AC43" s="72"/>
      <c r="AD43" s="73">
        <v>0</v>
      </c>
      <c r="AE43" s="74"/>
      <c r="AF43" s="38"/>
      <c r="AH43" s="271"/>
      <c r="AI43" s="34" t="s">
        <v>137</v>
      </c>
      <c r="AJ43" s="104">
        <v>0</v>
      </c>
      <c r="AK43" s="16">
        <v>3</v>
      </c>
      <c r="AL43" s="69">
        <f t="shared" si="0"/>
        <v>0</v>
      </c>
      <c r="AM43" s="16">
        <f t="shared" si="34"/>
        <v>2</v>
      </c>
      <c r="AN43" s="109">
        <v>0</v>
      </c>
      <c r="AO43" s="21">
        <v>1</v>
      </c>
      <c r="AP43" s="71">
        <v>0</v>
      </c>
      <c r="AQ43" s="21">
        <v>1</v>
      </c>
      <c r="AR43" s="109">
        <v>0</v>
      </c>
      <c r="AS43" s="21">
        <v>0</v>
      </c>
      <c r="AT43" s="109">
        <v>0</v>
      </c>
      <c r="AU43" s="26">
        <v>0</v>
      </c>
    </row>
    <row r="44" spans="2:47" ht="15" customHeight="1">
      <c r="B44" s="263"/>
      <c r="C44" s="173" t="s">
        <v>158</v>
      </c>
      <c r="D44" s="61">
        <f>SUM(D39:D43)</f>
        <v>9</v>
      </c>
      <c r="E44" s="61">
        <f aca="true" t="shared" si="37" ref="E44:O44">SUM(E39:E43)</f>
        <v>69</v>
      </c>
      <c r="F44" s="61">
        <f t="shared" si="37"/>
        <v>3</v>
      </c>
      <c r="G44" s="61">
        <f t="shared" si="37"/>
        <v>43</v>
      </c>
      <c r="H44" s="61">
        <f t="shared" si="37"/>
        <v>1</v>
      </c>
      <c r="I44" s="61">
        <f t="shared" si="37"/>
        <v>15</v>
      </c>
      <c r="J44" s="61">
        <f t="shared" si="37"/>
        <v>2</v>
      </c>
      <c r="K44" s="61">
        <f t="shared" si="37"/>
        <v>24</v>
      </c>
      <c r="L44" s="61">
        <f t="shared" si="37"/>
        <v>0</v>
      </c>
      <c r="M44" s="61">
        <f t="shared" si="37"/>
        <v>0</v>
      </c>
      <c r="N44" s="61">
        <f t="shared" si="37"/>
        <v>0</v>
      </c>
      <c r="O44" s="61">
        <f t="shared" si="37"/>
        <v>4</v>
      </c>
      <c r="R44" s="327"/>
      <c r="S44" s="28"/>
      <c r="T44" s="39"/>
      <c r="U44" s="58"/>
      <c r="V44" s="39"/>
      <c r="W44" s="58"/>
      <c r="X44" s="59"/>
      <c r="Y44" s="60"/>
      <c r="Z44" s="59"/>
      <c r="AA44" s="60"/>
      <c r="AB44" s="59"/>
      <c r="AC44" s="60"/>
      <c r="AD44" s="61"/>
      <c r="AE44" s="62"/>
      <c r="AF44" s="38"/>
      <c r="AH44" s="271"/>
      <c r="AI44" s="28"/>
      <c r="AJ44" s="102"/>
      <c r="AK44" s="14"/>
      <c r="AL44" s="39"/>
      <c r="AM44" s="14"/>
      <c r="AN44" s="107"/>
      <c r="AO44" s="19"/>
      <c r="AP44" s="59"/>
      <c r="AQ44" s="19"/>
      <c r="AR44" s="107"/>
      <c r="AS44" s="19"/>
      <c r="AT44" s="107"/>
      <c r="AU44" s="24"/>
    </row>
    <row r="45" spans="2:48" s="38" customFormat="1" ht="15" customHeight="1">
      <c r="B45" s="263"/>
      <c r="C45" s="85" t="s">
        <v>218</v>
      </c>
      <c r="D45" s="61">
        <f t="shared" si="22"/>
        <v>71</v>
      </c>
      <c r="E45" s="58">
        <f t="shared" si="23"/>
        <v>469</v>
      </c>
      <c r="F45" s="61">
        <f t="shared" si="24"/>
        <v>27</v>
      </c>
      <c r="G45" s="58">
        <f t="shared" si="25"/>
        <v>177</v>
      </c>
      <c r="H45" s="61">
        <f t="shared" si="26"/>
        <v>2</v>
      </c>
      <c r="I45" s="58">
        <f t="shared" si="27"/>
        <v>47</v>
      </c>
      <c r="J45" s="61">
        <f t="shared" si="28"/>
        <v>25</v>
      </c>
      <c r="K45" s="58">
        <f t="shared" si="29"/>
        <v>111</v>
      </c>
      <c r="L45" s="61">
        <f t="shared" si="30"/>
        <v>0</v>
      </c>
      <c r="M45" s="58">
        <f t="shared" si="31"/>
        <v>0</v>
      </c>
      <c r="N45" s="61">
        <f t="shared" si="32"/>
        <v>0</v>
      </c>
      <c r="O45" s="58">
        <f t="shared" si="33"/>
        <v>19</v>
      </c>
      <c r="R45" s="327"/>
      <c r="S45" s="5" t="s">
        <v>218</v>
      </c>
      <c r="T45" s="39">
        <v>13</v>
      </c>
      <c r="U45" s="58"/>
      <c r="V45" s="39">
        <v>6</v>
      </c>
      <c r="W45" s="58"/>
      <c r="X45" s="59">
        <v>1</v>
      </c>
      <c r="Y45" s="60"/>
      <c r="Z45" s="59">
        <v>5</v>
      </c>
      <c r="AA45" s="60"/>
      <c r="AB45" s="59">
        <v>0</v>
      </c>
      <c r="AC45" s="60"/>
      <c r="AD45" s="61">
        <v>0</v>
      </c>
      <c r="AE45" s="62"/>
      <c r="AG45" s="151"/>
      <c r="AH45" s="271"/>
      <c r="AI45" s="5" t="s">
        <v>218</v>
      </c>
      <c r="AJ45" s="102">
        <v>58</v>
      </c>
      <c r="AK45" s="148">
        <f>434-36</f>
        <v>398</v>
      </c>
      <c r="AL45" s="39">
        <f t="shared" si="0"/>
        <v>21</v>
      </c>
      <c r="AM45" s="148">
        <f t="shared" si="34"/>
        <v>150</v>
      </c>
      <c r="AN45" s="107">
        <v>1</v>
      </c>
      <c r="AO45" s="149">
        <f>50-5</f>
        <v>45</v>
      </c>
      <c r="AP45" s="59">
        <v>20</v>
      </c>
      <c r="AQ45" s="149">
        <f>93-7</f>
        <v>86</v>
      </c>
      <c r="AR45" s="107">
        <v>0</v>
      </c>
      <c r="AS45" s="19">
        <v>0</v>
      </c>
      <c r="AT45" s="107">
        <v>0</v>
      </c>
      <c r="AU45" s="24">
        <v>19</v>
      </c>
      <c r="AV45" s="150" t="s">
        <v>351</v>
      </c>
    </row>
    <row r="46" spans="2:47" ht="15" customHeight="1">
      <c r="B46" s="263"/>
      <c r="C46" s="85" t="s">
        <v>219</v>
      </c>
      <c r="D46" s="61">
        <f t="shared" si="22"/>
        <v>16</v>
      </c>
      <c r="E46" s="58">
        <f t="shared" si="23"/>
        <v>107</v>
      </c>
      <c r="F46" s="61">
        <f t="shared" si="24"/>
        <v>5</v>
      </c>
      <c r="G46" s="58">
        <f t="shared" si="25"/>
        <v>60</v>
      </c>
      <c r="H46" s="61">
        <f t="shared" si="26"/>
        <v>1</v>
      </c>
      <c r="I46" s="58">
        <f t="shared" si="27"/>
        <v>15</v>
      </c>
      <c r="J46" s="61">
        <f t="shared" si="28"/>
        <v>3</v>
      </c>
      <c r="K46" s="58">
        <f t="shared" si="29"/>
        <v>38</v>
      </c>
      <c r="L46" s="61">
        <f t="shared" si="30"/>
        <v>0</v>
      </c>
      <c r="M46" s="58">
        <f t="shared" si="31"/>
        <v>0</v>
      </c>
      <c r="N46" s="61">
        <f t="shared" si="32"/>
        <v>1</v>
      </c>
      <c r="O46" s="58">
        <f t="shared" si="33"/>
        <v>7</v>
      </c>
      <c r="R46" s="327"/>
      <c r="S46" s="5" t="s">
        <v>219</v>
      </c>
      <c r="T46" s="39">
        <v>1</v>
      </c>
      <c r="U46" s="58"/>
      <c r="V46" s="39">
        <v>0</v>
      </c>
      <c r="W46" s="58"/>
      <c r="X46" s="59">
        <v>0</v>
      </c>
      <c r="Y46" s="60"/>
      <c r="Z46" s="59">
        <v>0</v>
      </c>
      <c r="AA46" s="60"/>
      <c r="AB46" s="59">
        <v>0</v>
      </c>
      <c r="AC46" s="60"/>
      <c r="AD46" s="61">
        <v>0</v>
      </c>
      <c r="AE46" s="62"/>
      <c r="AF46" s="38"/>
      <c r="AH46" s="271"/>
      <c r="AI46" s="5" t="s">
        <v>219</v>
      </c>
      <c r="AJ46" s="102">
        <v>15</v>
      </c>
      <c r="AK46" s="14">
        <v>91</v>
      </c>
      <c r="AL46" s="39">
        <f t="shared" si="0"/>
        <v>5</v>
      </c>
      <c r="AM46" s="14">
        <f t="shared" si="34"/>
        <v>55</v>
      </c>
      <c r="AN46" s="107">
        <v>1</v>
      </c>
      <c r="AO46" s="19">
        <v>14</v>
      </c>
      <c r="AP46" s="59">
        <v>3</v>
      </c>
      <c r="AQ46" s="19">
        <v>35</v>
      </c>
      <c r="AR46" s="107">
        <v>0</v>
      </c>
      <c r="AS46" s="19">
        <v>0</v>
      </c>
      <c r="AT46" s="107">
        <v>1</v>
      </c>
      <c r="AU46" s="24">
        <v>6</v>
      </c>
    </row>
    <row r="47" spans="2:47" ht="15" customHeight="1">
      <c r="B47" s="263"/>
      <c r="C47" s="85" t="s">
        <v>220</v>
      </c>
      <c r="D47" s="61">
        <f t="shared" si="22"/>
        <v>11</v>
      </c>
      <c r="E47" s="58">
        <f t="shared" si="23"/>
        <v>62</v>
      </c>
      <c r="F47" s="61">
        <f t="shared" si="24"/>
        <v>3</v>
      </c>
      <c r="G47" s="58">
        <f t="shared" si="25"/>
        <v>24</v>
      </c>
      <c r="H47" s="61">
        <f t="shared" si="26"/>
        <v>1</v>
      </c>
      <c r="I47" s="58">
        <f t="shared" si="27"/>
        <v>8</v>
      </c>
      <c r="J47" s="61">
        <f t="shared" si="28"/>
        <v>2</v>
      </c>
      <c r="K47" s="58">
        <f t="shared" si="29"/>
        <v>13</v>
      </c>
      <c r="L47" s="61">
        <f t="shared" si="30"/>
        <v>0</v>
      </c>
      <c r="M47" s="58">
        <f t="shared" si="31"/>
        <v>0</v>
      </c>
      <c r="N47" s="61">
        <f t="shared" si="32"/>
        <v>0</v>
      </c>
      <c r="O47" s="58">
        <f t="shared" si="33"/>
        <v>3</v>
      </c>
      <c r="R47" s="327"/>
      <c r="S47" s="5" t="s">
        <v>220</v>
      </c>
      <c r="T47" s="39">
        <v>0</v>
      </c>
      <c r="U47" s="58"/>
      <c r="V47" s="39">
        <v>0</v>
      </c>
      <c r="W47" s="58"/>
      <c r="X47" s="59">
        <v>0</v>
      </c>
      <c r="Y47" s="60"/>
      <c r="Z47" s="59">
        <v>0</v>
      </c>
      <c r="AA47" s="60"/>
      <c r="AB47" s="59">
        <v>0</v>
      </c>
      <c r="AC47" s="60"/>
      <c r="AD47" s="61">
        <v>0</v>
      </c>
      <c r="AE47" s="62"/>
      <c r="AF47" s="38"/>
      <c r="AH47" s="271"/>
      <c r="AI47" s="5" t="s">
        <v>220</v>
      </c>
      <c r="AJ47" s="102">
        <v>11</v>
      </c>
      <c r="AK47" s="14">
        <v>51</v>
      </c>
      <c r="AL47" s="39">
        <f t="shared" si="0"/>
        <v>3</v>
      </c>
      <c r="AM47" s="14">
        <f t="shared" si="34"/>
        <v>21</v>
      </c>
      <c r="AN47" s="107">
        <v>1</v>
      </c>
      <c r="AO47" s="19">
        <v>7</v>
      </c>
      <c r="AP47" s="59">
        <v>2</v>
      </c>
      <c r="AQ47" s="19">
        <v>11</v>
      </c>
      <c r="AR47" s="107">
        <v>0</v>
      </c>
      <c r="AS47" s="19">
        <v>0</v>
      </c>
      <c r="AT47" s="107">
        <v>0</v>
      </c>
      <c r="AU47" s="24">
        <v>3</v>
      </c>
    </row>
    <row r="48" spans="2:48" ht="15" customHeight="1">
      <c r="B48" s="263"/>
      <c r="C48" s="158" t="s">
        <v>142</v>
      </c>
      <c r="D48" s="61">
        <f t="shared" si="22"/>
        <v>8</v>
      </c>
      <c r="E48" s="58">
        <f t="shared" si="23"/>
        <v>26</v>
      </c>
      <c r="F48" s="61">
        <f t="shared" si="24"/>
        <v>0</v>
      </c>
      <c r="G48" s="58">
        <f t="shared" si="25"/>
        <v>7</v>
      </c>
      <c r="H48" s="61">
        <f t="shared" si="26"/>
        <v>0</v>
      </c>
      <c r="I48" s="58">
        <f t="shared" si="27"/>
        <v>4</v>
      </c>
      <c r="J48" s="61">
        <f t="shared" si="28"/>
        <v>0</v>
      </c>
      <c r="K48" s="58">
        <f t="shared" si="29"/>
        <v>3</v>
      </c>
      <c r="L48" s="61">
        <f t="shared" si="30"/>
        <v>0</v>
      </c>
      <c r="M48" s="58">
        <f t="shared" si="31"/>
        <v>0</v>
      </c>
      <c r="N48" s="61">
        <f t="shared" si="32"/>
        <v>0</v>
      </c>
      <c r="O48" s="58">
        <f t="shared" si="33"/>
        <v>0</v>
      </c>
      <c r="R48" s="327"/>
      <c r="S48" s="28" t="s">
        <v>142</v>
      </c>
      <c r="T48" s="39">
        <v>0</v>
      </c>
      <c r="U48" s="43"/>
      <c r="V48" s="39">
        <v>0</v>
      </c>
      <c r="W48" s="43"/>
      <c r="X48" s="59">
        <v>0</v>
      </c>
      <c r="Y48" s="75"/>
      <c r="Z48" s="59">
        <v>0</v>
      </c>
      <c r="AA48" s="75"/>
      <c r="AB48" s="59">
        <v>0</v>
      </c>
      <c r="AC48" s="75"/>
      <c r="AD48" s="61">
        <v>0</v>
      </c>
      <c r="AE48" s="76"/>
      <c r="AF48" s="38"/>
      <c r="AH48" s="271"/>
      <c r="AI48" s="28" t="s">
        <v>142</v>
      </c>
      <c r="AJ48" s="102">
        <v>8</v>
      </c>
      <c r="AK48" s="132">
        <v>18</v>
      </c>
      <c r="AL48" s="39">
        <f t="shared" si="0"/>
        <v>0</v>
      </c>
      <c r="AM48" s="132">
        <f t="shared" si="34"/>
        <v>7</v>
      </c>
      <c r="AN48" s="107">
        <v>0</v>
      </c>
      <c r="AO48" s="134">
        <v>4</v>
      </c>
      <c r="AP48" s="59">
        <v>0</v>
      </c>
      <c r="AQ48" s="134">
        <v>3</v>
      </c>
      <c r="AR48" s="107">
        <v>0</v>
      </c>
      <c r="AS48" s="19">
        <v>0</v>
      </c>
      <c r="AT48" s="107">
        <v>0</v>
      </c>
      <c r="AU48" s="24">
        <v>0</v>
      </c>
      <c r="AV48" s="152" t="s">
        <v>352</v>
      </c>
    </row>
    <row r="49" spans="2:47" ht="15" customHeight="1">
      <c r="B49" s="263"/>
      <c r="C49" s="85" t="s">
        <v>221</v>
      </c>
      <c r="D49" s="61">
        <f t="shared" si="22"/>
        <v>4</v>
      </c>
      <c r="E49" s="58">
        <f t="shared" si="23"/>
        <v>78</v>
      </c>
      <c r="F49" s="61">
        <f t="shared" si="24"/>
        <v>0</v>
      </c>
      <c r="G49" s="58">
        <f t="shared" si="25"/>
        <v>36</v>
      </c>
      <c r="H49" s="61">
        <f t="shared" si="26"/>
        <v>0</v>
      </c>
      <c r="I49" s="58">
        <f t="shared" si="27"/>
        <v>7</v>
      </c>
      <c r="J49" s="61">
        <f t="shared" si="28"/>
        <v>0</v>
      </c>
      <c r="K49" s="58">
        <f t="shared" si="29"/>
        <v>27</v>
      </c>
      <c r="L49" s="61">
        <f t="shared" si="30"/>
        <v>0</v>
      </c>
      <c r="M49" s="58">
        <f t="shared" si="31"/>
        <v>0</v>
      </c>
      <c r="N49" s="61">
        <f t="shared" si="32"/>
        <v>0</v>
      </c>
      <c r="O49" s="58">
        <f t="shared" si="33"/>
        <v>2</v>
      </c>
      <c r="R49" s="327"/>
      <c r="S49" s="5" t="s">
        <v>221</v>
      </c>
      <c r="T49" s="39">
        <v>1</v>
      </c>
      <c r="U49" s="58"/>
      <c r="V49" s="39">
        <v>0</v>
      </c>
      <c r="W49" s="58"/>
      <c r="X49" s="59">
        <v>0</v>
      </c>
      <c r="Y49" s="60"/>
      <c r="Z49" s="59">
        <v>0</v>
      </c>
      <c r="AA49" s="60"/>
      <c r="AB49" s="59">
        <v>0</v>
      </c>
      <c r="AC49" s="60"/>
      <c r="AD49" s="61">
        <v>0</v>
      </c>
      <c r="AE49" s="62"/>
      <c r="AF49" s="38"/>
      <c r="AH49" s="271"/>
      <c r="AI49" s="5" t="s">
        <v>221</v>
      </c>
      <c r="AJ49" s="102">
        <v>3</v>
      </c>
      <c r="AK49" s="14">
        <v>74</v>
      </c>
      <c r="AL49" s="39">
        <f t="shared" si="0"/>
        <v>0</v>
      </c>
      <c r="AM49" s="14">
        <f t="shared" si="34"/>
        <v>36</v>
      </c>
      <c r="AN49" s="107">
        <v>0</v>
      </c>
      <c r="AO49" s="19">
        <v>7</v>
      </c>
      <c r="AP49" s="59">
        <v>0</v>
      </c>
      <c r="AQ49" s="19">
        <v>27</v>
      </c>
      <c r="AR49" s="107">
        <v>0</v>
      </c>
      <c r="AS49" s="19">
        <v>0</v>
      </c>
      <c r="AT49" s="107">
        <v>0</v>
      </c>
      <c r="AU49" s="24">
        <v>2</v>
      </c>
    </row>
    <row r="50" spans="2:47" ht="15" customHeight="1">
      <c r="B50" s="263"/>
      <c r="C50" s="85" t="s">
        <v>222</v>
      </c>
      <c r="D50" s="61">
        <f t="shared" si="22"/>
        <v>14</v>
      </c>
      <c r="E50" s="58">
        <f t="shared" si="23"/>
        <v>41</v>
      </c>
      <c r="F50" s="61">
        <f t="shared" si="24"/>
        <v>1</v>
      </c>
      <c r="G50" s="58">
        <f t="shared" si="25"/>
        <v>12</v>
      </c>
      <c r="H50" s="61">
        <f t="shared" si="26"/>
        <v>0</v>
      </c>
      <c r="I50" s="58">
        <f t="shared" si="27"/>
        <v>5</v>
      </c>
      <c r="J50" s="61">
        <f t="shared" si="28"/>
        <v>1</v>
      </c>
      <c r="K50" s="58">
        <f t="shared" si="29"/>
        <v>5</v>
      </c>
      <c r="L50" s="61">
        <f t="shared" si="30"/>
        <v>0</v>
      </c>
      <c r="M50" s="58">
        <f t="shared" si="31"/>
        <v>0</v>
      </c>
      <c r="N50" s="61">
        <f t="shared" si="32"/>
        <v>0</v>
      </c>
      <c r="O50" s="58">
        <f t="shared" si="33"/>
        <v>2</v>
      </c>
      <c r="R50" s="327"/>
      <c r="S50" s="5" t="s">
        <v>222</v>
      </c>
      <c r="T50" s="39">
        <v>2</v>
      </c>
      <c r="U50" s="58"/>
      <c r="V50" s="39">
        <v>0</v>
      </c>
      <c r="W50" s="58"/>
      <c r="X50" s="59">
        <v>0</v>
      </c>
      <c r="Y50" s="60"/>
      <c r="Z50" s="59">
        <v>0</v>
      </c>
      <c r="AA50" s="60"/>
      <c r="AB50" s="59">
        <v>0</v>
      </c>
      <c r="AC50" s="60"/>
      <c r="AD50" s="61">
        <v>0</v>
      </c>
      <c r="AE50" s="62"/>
      <c r="AF50" s="38"/>
      <c r="AH50" s="271"/>
      <c r="AI50" s="5" t="s">
        <v>222</v>
      </c>
      <c r="AJ50" s="102">
        <v>12</v>
      </c>
      <c r="AK50" s="14">
        <v>27</v>
      </c>
      <c r="AL50" s="39">
        <f t="shared" si="0"/>
        <v>1</v>
      </c>
      <c r="AM50" s="14">
        <f t="shared" si="34"/>
        <v>11</v>
      </c>
      <c r="AN50" s="107">
        <v>0</v>
      </c>
      <c r="AO50" s="19">
        <v>5</v>
      </c>
      <c r="AP50" s="59">
        <v>1</v>
      </c>
      <c r="AQ50" s="19">
        <v>4</v>
      </c>
      <c r="AR50" s="107">
        <v>0</v>
      </c>
      <c r="AS50" s="19">
        <v>0</v>
      </c>
      <c r="AT50" s="107">
        <v>0</v>
      </c>
      <c r="AU50" s="24">
        <v>2</v>
      </c>
    </row>
    <row r="51" spans="2:48" ht="15" customHeight="1">
      <c r="B51" s="263"/>
      <c r="C51" s="158" t="s">
        <v>332</v>
      </c>
      <c r="D51" s="61">
        <f t="shared" si="22"/>
        <v>1</v>
      </c>
      <c r="E51" s="58">
        <f t="shared" si="23"/>
        <v>19</v>
      </c>
      <c r="F51" s="61">
        <f t="shared" si="24"/>
        <v>0</v>
      </c>
      <c r="G51" s="58">
        <f t="shared" si="25"/>
        <v>4</v>
      </c>
      <c r="H51" s="61">
        <f t="shared" si="26"/>
        <v>0</v>
      </c>
      <c r="I51" s="58">
        <f t="shared" si="27"/>
        <v>1</v>
      </c>
      <c r="J51" s="61">
        <f t="shared" si="28"/>
        <v>0</v>
      </c>
      <c r="K51" s="58">
        <f t="shared" si="29"/>
        <v>3</v>
      </c>
      <c r="L51" s="61">
        <f t="shared" si="30"/>
        <v>0</v>
      </c>
      <c r="M51" s="58">
        <f t="shared" si="31"/>
        <v>0</v>
      </c>
      <c r="N51" s="61">
        <f t="shared" si="32"/>
        <v>0</v>
      </c>
      <c r="O51" s="58">
        <f t="shared" si="33"/>
        <v>0</v>
      </c>
      <c r="R51" s="327"/>
      <c r="S51" s="28" t="s">
        <v>332</v>
      </c>
      <c r="T51" s="39">
        <v>0</v>
      </c>
      <c r="U51" s="58"/>
      <c r="V51" s="39">
        <v>0</v>
      </c>
      <c r="W51" s="58"/>
      <c r="X51" s="59">
        <v>0</v>
      </c>
      <c r="Y51" s="60"/>
      <c r="Z51" s="59">
        <v>0</v>
      </c>
      <c r="AA51" s="60"/>
      <c r="AB51" s="59">
        <v>0</v>
      </c>
      <c r="AC51" s="60"/>
      <c r="AD51" s="61">
        <v>0</v>
      </c>
      <c r="AE51" s="62"/>
      <c r="AF51" s="38"/>
      <c r="AH51" s="271"/>
      <c r="AI51" s="28" t="s">
        <v>332</v>
      </c>
      <c r="AJ51" s="102">
        <v>1</v>
      </c>
      <c r="AK51" s="132">
        <f>5+13</f>
        <v>18</v>
      </c>
      <c r="AL51" s="39">
        <f t="shared" si="0"/>
        <v>0</v>
      </c>
      <c r="AM51" s="132">
        <f t="shared" si="34"/>
        <v>4</v>
      </c>
      <c r="AN51" s="107">
        <v>0</v>
      </c>
      <c r="AO51" s="134">
        <f>0+1</f>
        <v>1</v>
      </c>
      <c r="AP51" s="59">
        <v>0</v>
      </c>
      <c r="AQ51" s="134">
        <f>2+1</f>
        <v>3</v>
      </c>
      <c r="AR51" s="107">
        <v>0</v>
      </c>
      <c r="AS51" s="19">
        <v>0</v>
      </c>
      <c r="AT51" s="107">
        <v>0</v>
      </c>
      <c r="AU51" s="24">
        <v>0</v>
      </c>
      <c r="AV51" s="150" t="s">
        <v>353</v>
      </c>
    </row>
    <row r="52" spans="2:48" ht="15" customHeight="1">
      <c r="B52" s="263"/>
      <c r="C52" s="85" t="s">
        <v>223</v>
      </c>
      <c r="D52" s="61">
        <f t="shared" si="22"/>
        <v>5</v>
      </c>
      <c r="E52" s="58">
        <f t="shared" si="23"/>
        <v>45</v>
      </c>
      <c r="F52" s="61">
        <f t="shared" si="24"/>
        <v>1</v>
      </c>
      <c r="G52" s="58">
        <f t="shared" si="25"/>
        <v>25</v>
      </c>
      <c r="H52" s="61">
        <f t="shared" si="26"/>
        <v>0</v>
      </c>
      <c r="I52" s="58">
        <f t="shared" si="27"/>
        <v>3</v>
      </c>
      <c r="J52" s="61">
        <f t="shared" si="28"/>
        <v>1</v>
      </c>
      <c r="K52" s="58">
        <f t="shared" si="29"/>
        <v>21</v>
      </c>
      <c r="L52" s="61">
        <f t="shared" si="30"/>
        <v>0</v>
      </c>
      <c r="M52" s="58">
        <f t="shared" si="31"/>
        <v>0</v>
      </c>
      <c r="N52" s="61">
        <f t="shared" si="32"/>
        <v>0</v>
      </c>
      <c r="O52" s="58">
        <f t="shared" si="33"/>
        <v>1</v>
      </c>
      <c r="R52" s="327"/>
      <c r="S52" s="5" t="s">
        <v>223</v>
      </c>
      <c r="T52" s="39">
        <v>2</v>
      </c>
      <c r="U52" s="58"/>
      <c r="V52" s="39">
        <v>0</v>
      </c>
      <c r="W52" s="58"/>
      <c r="X52" s="59">
        <v>0</v>
      </c>
      <c r="Y52" s="60"/>
      <c r="Z52" s="59">
        <v>0</v>
      </c>
      <c r="AA52" s="60"/>
      <c r="AB52" s="59">
        <v>0</v>
      </c>
      <c r="AC52" s="60"/>
      <c r="AD52" s="61">
        <v>0</v>
      </c>
      <c r="AE52" s="62"/>
      <c r="AF52" s="38"/>
      <c r="AG52" s="147" t="s">
        <v>346</v>
      </c>
      <c r="AH52" s="271"/>
      <c r="AI52" s="5" t="s">
        <v>223</v>
      </c>
      <c r="AJ52" s="102">
        <v>3</v>
      </c>
      <c r="AK52" s="132">
        <f>34+1+5</f>
        <v>40</v>
      </c>
      <c r="AL52" s="39">
        <f t="shared" si="0"/>
        <v>1</v>
      </c>
      <c r="AM52" s="132">
        <f t="shared" si="34"/>
        <v>24</v>
      </c>
      <c r="AN52" s="107">
        <v>0</v>
      </c>
      <c r="AO52" s="19">
        <v>3</v>
      </c>
      <c r="AP52" s="59">
        <v>1</v>
      </c>
      <c r="AQ52" s="134">
        <f>16+1+3</f>
        <v>20</v>
      </c>
      <c r="AR52" s="107">
        <v>0</v>
      </c>
      <c r="AS52" s="19">
        <v>0</v>
      </c>
      <c r="AT52" s="107">
        <v>0</v>
      </c>
      <c r="AU52" s="24">
        <v>1</v>
      </c>
      <c r="AV52" s="152" t="s">
        <v>354</v>
      </c>
    </row>
    <row r="53" spans="2:47" ht="15" customHeight="1">
      <c r="B53" s="263"/>
      <c r="C53" s="85" t="s">
        <v>224</v>
      </c>
      <c r="D53" s="61">
        <f t="shared" si="22"/>
        <v>3</v>
      </c>
      <c r="E53" s="58">
        <f t="shared" si="23"/>
        <v>29</v>
      </c>
      <c r="F53" s="61">
        <f t="shared" si="24"/>
        <v>0</v>
      </c>
      <c r="G53" s="58">
        <f t="shared" si="25"/>
        <v>10</v>
      </c>
      <c r="H53" s="61">
        <f t="shared" si="26"/>
        <v>0</v>
      </c>
      <c r="I53" s="58">
        <f t="shared" si="27"/>
        <v>0</v>
      </c>
      <c r="J53" s="61">
        <f t="shared" si="28"/>
        <v>0</v>
      </c>
      <c r="K53" s="58">
        <f t="shared" si="29"/>
        <v>8</v>
      </c>
      <c r="L53" s="61">
        <f t="shared" si="30"/>
        <v>0</v>
      </c>
      <c r="M53" s="58">
        <f t="shared" si="31"/>
        <v>0</v>
      </c>
      <c r="N53" s="61">
        <f t="shared" si="32"/>
        <v>0</v>
      </c>
      <c r="O53" s="58">
        <f t="shared" si="33"/>
        <v>2</v>
      </c>
      <c r="R53" s="327"/>
      <c r="S53" s="11" t="s">
        <v>224</v>
      </c>
      <c r="T53" s="69">
        <v>1</v>
      </c>
      <c r="U53" s="70"/>
      <c r="V53" s="69">
        <v>0</v>
      </c>
      <c r="W53" s="70"/>
      <c r="X53" s="71">
        <v>0</v>
      </c>
      <c r="Y53" s="72"/>
      <c r="Z53" s="71">
        <v>0</v>
      </c>
      <c r="AA53" s="72"/>
      <c r="AB53" s="71">
        <v>0</v>
      </c>
      <c r="AC53" s="72"/>
      <c r="AD53" s="73">
        <v>0</v>
      </c>
      <c r="AE53" s="74"/>
      <c r="AF53" s="38"/>
      <c r="AH53" s="271"/>
      <c r="AI53" s="11" t="s">
        <v>224</v>
      </c>
      <c r="AJ53" s="104">
        <v>2</v>
      </c>
      <c r="AK53" s="16">
        <v>26</v>
      </c>
      <c r="AL53" s="69">
        <f t="shared" si="0"/>
        <v>0</v>
      </c>
      <c r="AM53" s="16">
        <f t="shared" si="34"/>
        <v>10</v>
      </c>
      <c r="AN53" s="109">
        <v>0</v>
      </c>
      <c r="AO53" s="21">
        <v>0</v>
      </c>
      <c r="AP53" s="71">
        <v>0</v>
      </c>
      <c r="AQ53" s="21">
        <v>8</v>
      </c>
      <c r="AR53" s="109">
        <v>0</v>
      </c>
      <c r="AS53" s="21">
        <v>0</v>
      </c>
      <c r="AT53" s="109">
        <v>0</v>
      </c>
      <c r="AU53" s="26">
        <v>2</v>
      </c>
    </row>
    <row r="54" spans="2:47" ht="15" customHeight="1">
      <c r="B54" s="263"/>
      <c r="C54" s="174" t="s">
        <v>159</v>
      </c>
      <c r="D54" s="61">
        <f>SUM(D45:D53)</f>
        <v>133</v>
      </c>
      <c r="E54" s="61">
        <f aca="true" t="shared" si="38" ref="E54:O54">SUM(E45:E53)</f>
        <v>876</v>
      </c>
      <c r="F54" s="61">
        <f t="shared" si="38"/>
        <v>37</v>
      </c>
      <c r="G54" s="61">
        <f t="shared" si="38"/>
        <v>355</v>
      </c>
      <c r="H54" s="61">
        <f t="shared" si="38"/>
        <v>4</v>
      </c>
      <c r="I54" s="61">
        <f t="shared" si="38"/>
        <v>90</v>
      </c>
      <c r="J54" s="61">
        <f t="shared" si="38"/>
        <v>32</v>
      </c>
      <c r="K54" s="61">
        <f t="shared" si="38"/>
        <v>229</v>
      </c>
      <c r="L54" s="61">
        <f t="shared" si="38"/>
        <v>0</v>
      </c>
      <c r="M54" s="61">
        <f t="shared" si="38"/>
        <v>0</v>
      </c>
      <c r="N54" s="61">
        <f t="shared" si="38"/>
        <v>1</v>
      </c>
      <c r="O54" s="61">
        <f t="shared" si="38"/>
        <v>36</v>
      </c>
      <c r="R54" s="327"/>
      <c r="S54" s="5"/>
      <c r="T54" s="39"/>
      <c r="U54" s="58"/>
      <c r="V54" s="39"/>
      <c r="W54" s="58"/>
      <c r="X54" s="59"/>
      <c r="Y54" s="60"/>
      <c r="Z54" s="59"/>
      <c r="AA54" s="60"/>
      <c r="AB54" s="59"/>
      <c r="AC54" s="60"/>
      <c r="AD54" s="61"/>
      <c r="AE54" s="62"/>
      <c r="AF54" s="38"/>
      <c r="AH54" s="271"/>
      <c r="AI54" s="5"/>
      <c r="AJ54" s="102"/>
      <c r="AK54" s="14"/>
      <c r="AL54" s="39"/>
      <c r="AM54" s="14"/>
      <c r="AN54" s="107"/>
      <c r="AO54" s="19"/>
      <c r="AP54" s="59"/>
      <c r="AQ54" s="19"/>
      <c r="AR54" s="107"/>
      <c r="AS54" s="19"/>
      <c r="AT54" s="107"/>
      <c r="AU54" s="24"/>
    </row>
    <row r="55" spans="2:47" s="38" customFormat="1" ht="15" customHeight="1">
      <c r="B55" s="263"/>
      <c r="C55" s="85" t="s">
        <v>225</v>
      </c>
      <c r="D55" s="61">
        <f t="shared" si="22"/>
        <v>7</v>
      </c>
      <c r="E55" s="58">
        <f t="shared" si="23"/>
        <v>48</v>
      </c>
      <c r="F55" s="61">
        <f t="shared" si="24"/>
        <v>1</v>
      </c>
      <c r="G55" s="58">
        <f t="shared" si="25"/>
        <v>30</v>
      </c>
      <c r="H55" s="61">
        <f t="shared" si="26"/>
        <v>1</v>
      </c>
      <c r="I55" s="58">
        <f t="shared" si="27"/>
        <v>13</v>
      </c>
      <c r="J55" s="61">
        <f t="shared" si="28"/>
        <v>0</v>
      </c>
      <c r="K55" s="58">
        <f t="shared" si="29"/>
        <v>14</v>
      </c>
      <c r="L55" s="61">
        <f t="shared" si="30"/>
        <v>0</v>
      </c>
      <c r="M55" s="58">
        <f t="shared" si="31"/>
        <v>0</v>
      </c>
      <c r="N55" s="61">
        <f t="shared" si="32"/>
        <v>0</v>
      </c>
      <c r="O55" s="58">
        <f t="shared" si="33"/>
        <v>3</v>
      </c>
      <c r="R55" s="327"/>
      <c r="S55" s="5" t="s">
        <v>225</v>
      </c>
      <c r="T55" s="39">
        <v>6</v>
      </c>
      <c r="U55" s="58"/>
      <c r="V55" s="39">
        <v>0</v>
      </c>
      <c r="W55" s="58"/>
      <c r="X55" s="59">
        <v>0</v>
      </c>
      <c r="Y55" s="60"/>
      <c r="Z55" s="59">
        <v>0</v>
      </c>
      <c r="AA55" s="60"/>
      <c r="AB55" s="59">
        <v>0</v>
      </c>
      <c r="AC55" s="60"/>
      <c r="AD55" s="61">
        <v>0</v>
      </c>
      <c r="AE55" s="62"/>
      <c r="AG55" s="151"/>
      <c r="AH55" s="271"/>
      <c r="AI55" s="5" t="s">
        <v>225</v>
      </c>
      <c r="AJ55" s="102">
        <v>1</v>
      </c>
      <c r="AK55" s="14">
        <v>41</v>
      </c>
      <c r="AL55" s="39">
        <f t="shared" si="0"/>
        <v>1</v>
      </c>
      <c r="AM55" s="14">
        <f t="shared" si="34"/>
        <v>29</v>
      </c>
      <c r="AN55" s="107">
        <v>1</v>
      </c>
      <c r="AO55" s="19">
        <v>12</v>
      </c>
      <c r="AP55" s="59"/>
      <c r="AQ55" s="19">
        <v>14</v>
      </c>
      <c r="AR55" s="107"/>
      <c r="AS55" s="19">
        <v>0</v>
      </c>
      <c r="AT55" s="107"/>
      <c r="AU55" s="24">
        <v>3</v>
      </c>
    </row>
    <row r="56" spans="2:47" ht="15" customHeight="1">
      <c r="B56" s="263"/>
      <c r="C56" s="85" t="s">
        <v>226</v>
      </c>
      <c r="D56" s="61">
        <f t="shared" si="22"/>
        <v>5</v>
      </c>
      <c r="E56" s="58">
        <f t="shared" si="23"/>
        <v>110</v>
      </c>
      <c r="F56" s="61">
        <f t="shared" si="24"/>
        <v>4</v>
      </c>
      <c r="G56" s="58">
        <f t="shared" si="25"/>
        <v>46</v>
      </c>
      <c r="H56" s="61">
        <f t="shared" si="26"/>
        <v>1</v>
      </c>
      <c r="I56" s="58">
        <f t="shared" si="27"/>
        <v>10</v>
      </c>
      <c r="J56" s="61">
        <f t="shared" si="28"/>
        <v>3</v>
      </c>
      <c r="K56" s="58">
        <f t="shared" si="29"/>
        <v>33</v>
      </c>
      <c r="L56" s="61">
        <f t="shared" si="30"/>
        <v>0</v>
      </c>
      <c r="M56" s="58">
        <f t="shared" si="31"/>
        <v>0</v>
      </c>
      <c r="N56" s="61">
        <f t="shared" si="32"/>
        <v>0</v>
      </c>
      <c r="O56" s="58">
        <f t="shared" si="33"/>
        <v>3</v>
      </c>
      <c r="R56" s="327"/>
      <c r="S56" s="5" t="s">
        <v>226</v>
      </c>
      <c r="T56" s="39">
        <v>0</v>
      </c>
      <c r="U56" s="58"/>
      <c r="V56" s="39">
        <v>0</v>
      </c>
      <c r="W56" s="58"/>
      <c r="X56" s="59">
        <v>0</v>
      </c>
      <c r="Y56" s="60"/>
      <c r="Z56" s="59">
        <v>0</v>
      </c>
      <c r="AA56" s="60"/>
      <c r="AB56" s="59">
        <v>0</v>
      </c>
      <c r="AC56" s="60"/>
      <c r="AD56" s="61">
        <v>0</v>
      </c>
      <c r="AE56" s="62"/>
      <c r="AF56" s="38"/>
      <c r="AH56" s="271"/>
      <c r="AI56" s="5" t="s">
        <v>226</v>
      </c>
      <c r="AJ56" s="102">
        <v>5</v>
      </c>
      <c r="AK56" s="14">
        <v>105</v>
      </c>
      <c r="AL56" s="39">
        <f t="shared" si="0"/>
        <v>4</v>
      </c>
      <c r="AM56" s="14">
        <f t="shared" si="34"/>
        <v>42</v>
      </c>
      <c r="AN56" s="107">
        <v>1</v>
      </c>
      <c r="AO56" s="19">
        <v>9</v>
      </c>
      <c r="AP56" s="59">
        <v>3</v>
      </c>
      <c r="AQ56" s="19">
        <v>30</v>
      </c>
      <c r="AR56" s="107">
        <v>0</v>
      </c>
      <c r="AS56" s="19">
        <v>0</v>
      </c>
      <c r="AT56" s="107">
        <v>0</v>
      </c>
      <c r="AU56" s="24">
        <v>3</v>
      </c>
    </row>
    <row r="57" spans="2:47" ht="15" customHeight="1">
      <c r="B57" s="263"/>
      <c r="C57" s="85" t="s">
        <v>227</v>
      </c>
      <c r="D57" s="61">
        <f t="shared" si="22"/>
        <v>2</v>
      </c>
      <c r="E57" s="58">
        <f t="shared" si="23"/>
        <v>102</v>
      </c>
      <c r="F57" s="61">
        <f t="shared" si="24"/>
        <v>1</v>
      </c>
      <c r="G57" s="58">
        <f t="shared" si="25"/>
        <v>48</v>
      </c>
      <c r="H57" s="61">
        <f t="shared" si="26"/>
        <v>0</v>
      </c>
      <c r="I57" s="58">
        <f t="shared" si="27"/>
        <v>15</v>
      </c>
      <c r="J57" s="61">
        <f t="shared" si="28"/>
        <v>0</v>
      </c>
      <c r="K57" s="58">
        <f t="shared" si="29"/>
        <v>30</v>
      </c>
      <c r="L57" s="61">
        <f t="shared" si="30"/>
        <v>0</v>
      </c>
      <c r="M57" s="58">
        <f t="shared" si="31"/>
        <v>0</v>
      </c>
      <c r="N57" s="61">
        <f t="shared" si="32"/>
        <v>1</v>
      </c>
      <c r="O57" s="58">
        <f t="shared" si="33"/>
        <v>3</v>
      </c>
      <c r="R57" s="327"/>
      <c r="S57" s="5" t="s">
        <v>227</v>
      </c>
      <c r="T57" s="39">
        <v>1</v>
      </c>
      <c r="U57" s="58"/>
      <c r="V57" s="39">
        <v>0</v>
      </c>
      <c r="W57" s="58"/>
      <c r="X57" s="59">
        <v>0</v>
      </c>
      <c r="Y57" s="60"/>
      <c r="Z57" s="59">
        <v>0</v>
      </c>
      <c r="AA57" s="60"/>
      <c r="AB57" s="59">
        <v>0</v>
      </c>
      <c r="AC57" s="60"/>
      <c r="AD57" s="61">
        <v>0</v>
      </c>
      <c r="AE57" s="62"/>
      <c r="AF57" s="38"/>
      <c r="AH57" s="271"/>
      <c r="AI57" s="5" t="s">
        <v>227</v>
      </c>
      <c r="AJ57" s="102">
        <v>1</v>
      </c>
      <c r="AK57" s="14">
        <v>100</v>
      </c>
      <c r="AL57" s="39">
        <f t="shared" si="0"/>
        <v>1</v>
      </c>
      <c r="AM57" s="14">
        <f t="shared" si="34"/>
        <v>47</v>
      </c>
      <c r="AN57" s="107">
        <v>0</v>
      </c>
      <c r="AO57" s="19">
        <v>15</v>
      </c>
      <c r="AP57" s="59">
        <v>0</v>
      </c>
      <c r="AQ57" s="19">
        <v>30</v>
      </c>
      <c r="AR57" s="107">
        <v>0</v>
      </c>
      <c r="AS57" s="19">
        <v>0</v>
      </c>
      <c r="AT57" s="107">
        <v>1</v>
      </c>
      <c r="AU57" s="24">
        <v>2</v>
      </c>
    </row>
    <row r="58" spans="2:47" ht="15" customHeight="1">
      <c r="B58" s="263"/>
      <c r="C58" s="85" t="s">
        <v>228</v>
      </c>
      <c r="D58" s="61">
        <f t="shared" si="22"/>
        <v>0</v>
      </c>
      <c r="E58" s="58">
        <f t="shared" si="23"/>
        <v>21</v>
      </c>
      <c r="F58" s="61">
        <f t="shared" si="24"/>
        <v>0</v>
      </c>
      <c r="G58" s="58">
        <f t="shared" si="25"/>
        <v>16</v>
      </c>
      <c r="H58" s="61">
        <f t="shared" si="26"/>
        <v>0</v>
      </c>
      <c r="I58" s="58">
        <f t="shared" si="27"/>
        <v>3</v>
      </c>
      <c r="J58" s="61">
        <f t="shared" si="28"/>
        <v>0</v>
      </c>
      <c r="K58" s="58">
        <f t="shared" si="29"/>
        <v>10</v>
      </c>
      <c r="L58" s="61">
        <f t="shared" si="30"/>
        <v>0</v>
      </c>
      <c r="M58" s="58">
        <f t="shared" si="31"/>
        <v>1</v>
      </c>
      <c r="N58" s="61">
        <f t="shared" si="32"/>
        <v>0</v>
      </c>
      <c r="O58" s="58">
        <f t="shared" si="33"/>
        <v>2</v>
      </c>
      <c r="R58" s="327"/>
      <c r="S58" s="5" t="s">
        <v>228</v>
      </c>
      <c r="T58" s="39">
        <v>0</v>
      </c>
      <c r="U58" s="58"/>
      <c r="V58" s="39">
        <v>0</v>
      </c>
      <c r="W58" s="58"/>
      <c r="X58" s="59">
        <v>0</v>
      </c>
      <c r="Y58" s="60"/>
      <c r="Z58" s="59">
        <v>0</v>
      </c>
      <c r="AA58" s="60"/>
      <c r="AB58" s="59">
        <v>0</v>
      </c>
      <c r="AC58" s="60"/>
      <c r="AD58" s="61">
        <v>0</v>
      </c>
      <c r="AE58" s="62"/>
      <c r="AF58" s="38"/>
      <c r="AH58" s="271"/>
      <c r="AI58" s="5" t="s">
        <v>228</v>
      </c>
      <c r="AJ58" s="102">
        <v>0</v>
      </c>
      <c r="AK58" s="14">
        <v>21</v>
      </c>
      <c r="AL58" s="39">
        <f t="shared" si="0"/>
        <v>0</v>
      </c>
      <c r="AM58" s="14">
        <f t="shared" si="34"/>
        <v>16</v>
      </c>
      <c r="AN58" s="107">
        <v>0</v>
      </c>
      <c r="AO58" s="19">
        <v>3</v>
      </c>
      <c r="AP58" s="59">
        <v>0</v>
      </c>
      <c r="AQ58" s="19">
        <v>10</v>
      </c>
      <c r="AR58" s="107">
        <v>0</v>
      </c>
      <c r="AS58" s="19">
        <v>1</v>
      </c>
      <c r="AT58" s="107">
        <v>0</v>
      </c>
      <c r="AU58" s="24">
        <v>2</v>
      </c>
    </row>
    <row r="59" spans="2:47" ht="15" customHeight="1">
      <c r="B59" s="263"/>
      <c r="C59" s="85" t="s">
        <v>229</v>
      </c>
      <c r="D59" s="61">
        <f t="shared" si="22"/>
        <v>0</v>
      </c>
      <c r="E59" s="58">
        <f t="shared" si="23"/>
        <v>22</v>
      </c>
      <c r="F59" s="61">
        <f t="shared" si="24"/>
        <v>0</v>
      </c>
      <c r="G59" s="58">
        <f t="shared" si="25"/>
        <v>11</v>
      </c>
      <c r="H59" s="61">
        <f t="shared" si="26"/>
        <v>0</v>
      </c>
      <c r="I59" s="58">
        <f t="shared" si="27"/>
        <v>4</v>
      </c>
      <c r="J59" s="61">
        <f t="shared" si="28"/>
        <v>0</v>
      </c>
      <c r="K59" s="58">
        <f t="shared" si="29"/>
        <v>6</v>
      </c>
      <c r="L59" s="61">
        <f t="shared" si="30"/>
        <v>0</v>
      </c>
      <c r="M59" s="58">
        <f t="shared" si="31"/>
        <v>0</v>
      </c>
      <c r="N59" s="61">
        <f t="shared" si="32"/>
        <v>0</v>
      </c>
      <c r="O59" s="58">
        <f t="shared" si="33"/>
        <v>1</v>
      </c>
      <c r="R59" s="327"/>
      <c r="S59" s="5" t="s">
        <v>229</v>
      </c>
      <c r="T59" s="39">
        <v>0</v>
      </c>
      <c r="U59" s="58"/>
      <c r="V59" s="39">
        <v>0</v>
      </c>
      <c r="W59" s="58"/>
      <c r="X59" s="59">
        <v>0</v>
      </c>
      <c r="Y59" s="60"/>
      <c r="Z59" s="59">
        <v>0</v>
      </c>
      <c r="AA59" s="60"/>
      <c r="AB59" s="59">
        <v>0</v>
      </c>
      <c r="AC59" s="60"/>
      <c r="AD59" s="61">
        <v>0</v>
      </c>
      <c r="AE59" s="62"/>
      <c r="AF59" s="38"/>
      <c r="AH59" s="271"/>
      <c r="AI59" s="5" t="s">
        <v>229</v>
      </c>
      <c r="AJ59" s="102">
        <v>0</v>
      </c>
      <c r="AK59" s="14">
        <v>22</v>
      </c>
      <c r="AL59" s="39">
        <f t="shared" si="0"/>
        <v>0</v>
      </c>
      <c r="AM59" s="14">
        <f t="shared" si="34"/>
        <v>11</v>
      </c>
      <c r="AN59" s="107">
        <v>0</v>
      </c>
      <c r="AO59" s="19">
        <v>4</v>
      </c>
      <c r="AP59" s="59">
        <v>0</v>
      </c>
      <c r="AQ59" s="19">
        <v>6</v>
      </c>
      <c r="AR59" s="107">
        <v>0</v>
      </c>
      <c r="AS59" s="19">
        <v>0</v>
      </c>
      <c r="AT59" s="107">
        <v>0</v>
      </c>
      <c r="AU59" s="24">
        <v>1</v>
      </c>
    </row>
    <row r="60" spans="2:47" ht="15" customHeight="1">
      <c r="B60" s="263"/>
      <c r="C60" s="85" t="s">
        <v>230</v>
      </c>
      <c r="D60" s="61">
        <f t="shared" si="22"/>
        <v>0</v>
      </c>
      <c r="E60" s="58">
        <f t="shared" si="23"/>
        <v>15</v>
      </c>
      <c r="F60" s="61">
        <f t="shared" si="24"/>
        <v>0</v>
      </c>
      <c r="G60" s="58">
        <f t="shared" si="25"/>
        <v>6</v>
      </c>
      <c r="H60" s="61">
        <f t="shared" si="26"/>
        <v>0</v>
      </c>
      <c r="I60" s="58">
        <f t="shared" si="27"/>
        <v>1</v>
      </c>
      <c r="J60" s="61">
        <f t="shared" si="28"/>
        <v>0</v>
      </c>
      <c r="K60" s="58">
        <f t="shared" si="29"/>
        <v>3</v>
      </c>
      <c r="L60" s="61">
        <f t="shared" si="30"/>
        <v>0</v>
      </c>
      <c r="M60" s="58">
        <f t="shared" si="31"/>
        <v>0</v>
      </c>
      <c r="N60" s="61">
        <f t="shared" si="32"/>
        <v>0</v>
      </c>
      <c r="O60" s="58">
        <f t="shared" si="33"/>
        <v>2</v>
      </c>
      <c r="R60" s="327"/>
      <c r="S60" s="5" t="s">
        <v>230</v>
      </c>
      <c r="T60" s="39">
        <v>0</v>
      </c>
      <c r="U60" s="58"/>
      <c r="V60" s="39">
        <v>0</v>
      </c>
      <c r="W60" s="58"/>
      <c r="X60" s="59">
        <v>0</v>
      </c>
      <c r="Y60" s="60"/>
      <c r="Z60" s="59">
        <v>0</v>
      </c>
      <c r="AA60" s="60"/>
      <c r="AB60" s="59">
        <v>0</v>
      </c>
      <c r="AC60" s="60"/>
      <c r="AD60" s="61">
        <v>0</v>
      </c>
      <c r="AE60" s="62"/>
      <c r="AF60" s="38"/>
      <c r="AG60" s="147" t="s">
        <v>347</v>
      </c>
      <c r="AH60" s="271"/>
      <c r="AI60" s="5" t="s">
        <v>230</v>
      </c>
      <c r="AJ60" s="102">
        <v>0</v>
      </c>
      <c r="AK60" s="132">
        <f>14+1</f>
        <v>15</v>
      </c>
      <c r="AL60" s="39">
        <f t="shared" si="0"/>
        <v>0</v>
      </c>
      <c r="AM60" s="14">
        <f t="shared" si="34"/>
        <v>6</v>
      </c>
      <c r="AN60" s="107">
        <v>0</v>
      </c>
      <c r="AO60" s="19">
        <v>1</v>
      </c>
      <c r="AP60" s="59">
        <v>0</v>
      </c>
      <c r="AQ60" s="19">
        <v>3</v>
      </c>
      <c r="AR60" s="107">
        <v>0</v>
      </c>
      <c r="AS60" s="19">
        <v>0</v>
      </c>
      <c r="AT60" s="107">
        <v>0</v>
      </c>
      <c r="AU60" s="24">
        <v>2</v>
      </c>
    </row>
    <row r="61" spans="2:47" ht="15" customHeight="1">
      <c r="B61" s="263"/>
      <c r="C61" s="85" t="s">
        <v>231</v>
      </c>
      <c r="D61" s="61">
        <f t="shared" si="22"/>
        <v>0</v>
      </c>
      <c r="E61" s="58">
        <f t="shared" si="23"/>
        <v>5</v>
      </c>
      <c r="F61" s="61">
        <f t="shared" si="24"/>
        <v>0</v>
      </c>
      <c r="G61" s="58">
        <f t="shared" si="25"/>
        <v>5</v>
      </c>
      <c r="H61" s="61">
        <f t="shared" si="26"/>
        <v>0</v>
      </c>
      <c r="I61" s="58">
        <f t="shared" si="27"/>
        <v>2</v>
      </c>
      <c r="J61" s="61">
        <f t="shared" si="28"/>
        <v>0</v>
      </c>
      <c r="K61" s="58">
        <f t="shared" si="29"/>
        <v>1</v>
      </c>
      <c r="L61" s="61">
        <f t="shared" si="30"/>
        <v>0</v>
      </c>
      <c r="M61" s="58">
        <f t="shared" si="31"/>
        <v>0</v>
      </c>
      <c r="N61" s="61">
        <f t="shared" si="32"/>
        <v>0</v>
      </c>
      <c r="O61" s="58">
        <f t="shared" si="33"/>
        <v>2</v>
      </c>
      <c r="R61" s="327"/>
      <c r="S61" s="11" t="s">
        <v>231</v>
      </c>
      <c r="T61" s="69">
        <v>0</v>
      </c>
      <c r="U61" s="70"/>
      <c r="V61" s="69">
        <v>0</v>
      </c>
      <c r="W61" s="70"/>
      <c r="X61" s="71">
        <v>0</v>
      </c>
      <c r="Y61" s="72"/>
      <c r="Z61" s="71">
        <v>0</v>
      </c>
      <c r="AA61" s="72"/>
      <c r="AB61" s="71">
        <v>0</v>
      </c>
      <c r="AC61" s="72"/>
      <c r="AD61" s="73">
        <v>0</v>
      </c>
      <c r="AE61" s="74"/>
      <c r="AF61" s="38"/>
      <c r="AH61" s="271"/>
      <c r="AI61" s="11" t="s">
        <v>231</v>
      </c>
      <c r="AJ61" s="104">
        <v>0</v>
      </c>
      <c r="AK61" s="16">
        <v>5</v>
      </c>
      <c r="AL61" s="69">
        <f t="shared" si="0"/>
        <v>0</v>
      </c>
      <c r="AM61" s="16">
        <f t="shared" si="34"/>
        <v>5</v>
      </c>
      <c r="AN61" s="109">
        <v>0</v>
      </c>
      <c r="AO61" s="21">
        <v>2</v>
      </c>
      <c r="AP61" s="71">
        <v>0</v>
      </c>
      <c r="AQ61" s="21">
        <v>1</v>
      </c>
      <c r="AR61" s="109">
        <v>0</v>
      </c>
      <c r="AS61" s="21">
        <v>0</v>
      </c>
      <c r="AT61" s="109">
        <v>0</v>
      </c>
      <c r="AU61" s="26">
        <v>2</v>
      </c>
    </row>
    <row r="62" spans="2:47" ht="15" customHeight="1">
      <c r="B62" s="263"/>
      <c r="C62" s="174" t="s">
        <v>160</v>
      </c>
      <c r="D62" s="61">
        <f>SUM(D55:D61)</f>
        <v>14</v>
      </c>
      <c r="E62" s="61">
        <f aca="true" t="shared" si="39" ref="E62:P62">SUM(E55:E61)</f>
        <v>323</v>
      </c>
      <c r="F62" s="61">
        <f t="shared" si="39"/>
        <v>6</v>
      </c>
      <c r="G62" s="61">
        <f t="shared" si="39"/>
        <v>162</v>
      </c>
      <c r="H62" s="61">
        <f t="shared" si="39"/>
        <v>2</v>
      </c>
      <c r="I62" s="61">
        <f t="shared" si="39"/>
        <v>48</v>
      </c>
      <c r="J62" s="61">
        <f t="shared" si="39"/>
        <v>3</v>
      </c>
      <c r="K62" s="61">
        <f t="shared" si="39"/>
        <v>97</v>
      </c>
      <c r="L62" s="61">
        <f t="shared" si="39"/>
        <v>0</v>
      </c>
      <c r="M62" s="61">
        <f t="shared" si="39"/>
        <v>1</v>
      </c>
      <c r="N62" s="61">
        <f t="shared" si="39"/>
        <v>1</v>
      </c>
      <c r="O62" s="61">
        <f t="shared" si="39"/>
        <v>16</v>
      </c>
      <c r="P62" s="61">
        <f t="shared" si="39"/>
        <v>0</v>
      </c>
      <c r="R62" s="327"/>
      <c r="S62" s="5"/>
      <c r="T62" s="39"/>
      <c r="U62" s="58"/>
      <c r="V62" s="39"/>
      <c r="W62" s="58"/>
      <c r="X62" s="59"/>
      <c r="Y62" s="60"/>
      <c r="Z62" s="59"/>
      <c r="AA62" s="60"/>
      <c r="AB62" s="59"/>
      <c r="AC62" s="60"/>
      <c r="AD62" s="61"/>
      <c r="AE62" s="62"/>
      <c r="AF62" s="38"/>
      <c r="AH62" s="271"/>
      <c r="AI62" s="5"/>
      <c r="AJ62" s="102"/>
      <c r="AK62" s="14"/>
      <c r="AL62" s="39"/>
      <c r="AM62" s="14"/>
      <c r="AN62" s="107"/>
      <c r="AO62" s="19"/>
      <c r="AP62" s="59"/>
      <c r="AQ62" s="19"/>
      <c r="AR62" s="107"/>
      <c r="AS62" s="19"/>
      <c r="AT62" s="107"/>
      <c r="AU62" s="24"/>
    </row>
    <row r="63" spans="2:47" s="38" customFormat="1" ht="15" customHeight="1">
      <c r="B63" s="263"/>
      <c r="C63" s="85" t="s">
        <v>232</v>
      </c>
      <c r="D63" s="61">
        <f t="shared" si="22"/>
        <v>405</v>
      </c>
      <c r="E63" s="58">
        <f t="shared" si="23"/>
        <v>3732</v>
      </c>
      <c r="F63" s="61">
        <f t="shared" si="24"/>
        <v>161</v>
      </c>
      <c r="G63" s="58">
        <f t="shared" si="25"/>
        <v>1447</v>
      </c>
      <c r="H63" s="61">
        <f t="shared" si="26"/>
        <v>17</v>
      </c>
      <c r="I63" s="58">
        <f t="shared" si="27"/>
        <v>188</v>
      </c>
      <c r="J63" s="61">
        <f t="shared" si="28"/>
        <v>126</v>
      </c>
      <c r="K63" s="58">
        <f t="shared" si="29"/>
        <v>1067</v>
      </c>
      <c r="L63" s="61">
        <f t="shared" si="30"/>
        <v>0</v>
      </c>
      <c r="M63" s="58">
        <f t="shared" si="31"/>
        <v>2</v>
      </c>
      <c r="N63" s="61">
        <f t="shared" si="32"/>
        <v>18</v>
      </c>
      <c r="O63" s="58">
        <f t="shared" si="33"/>
        <v>190</v>
      </c>
      <c r="P63" s="44"/>
      <c r="R63" s="327"/>
      <c r="S63" s="5" t="s">
        <v>232</v>
      </c>
      <c r="T63" s="39">
        <v>47</v>
      </c>
      <c r="U63" s="58"/>
      <c r="V63" s="39">
        <v>15</v>
      </c>
      <c r="W63" s="58"/>
      <c r="X63" s="59">
        <v>2</v>
      </c>
      <c r="Y63" s="60"/>
      <c r="Z63" s="59">
        <v>13</v>
      </c>
      <c r="AA63" s="60"/>
      <c r="AB63" s="59">
        <v>0</v>
      </c>
      <c r="AC63" s="60"/>
      <c r="AD63" s="61">
        <v>0</v>
      </c>
      <c r="AE63" s="62"/>
      <c r="AF63" s="44"/>
      <c r="AG63" s="151"/>
      <c r="AH63" s="271"/>
      <c r="AI63" s="5" t="s">
        <v>232</v>
      </c>
      <c r="AJ63" s="102">
        <v>358</v>
      </c>
      <c r="AK63" s="35">
        <v>3327</v>
      </c>
      <c r="AL63" s="39">
        <f t="shared" si="0"/>
        <v>146</v>
      </c>
      <c r="AM63" s="35">
        <f t="shared" si="34"/>
        <v>1286</v>
      </c>
      <c r="AN63" s="107">
        <v>15</v>
      </c>
      <c r="AO63" s="36">
        <v>171</v>
      </c>
      <c r="AP63" s="59">
        <v>113</v>
      </c>
      <c r="AQ63" s="36">
        <v>941</v>
      </c>
      <c r="AR63" s="107">
        <v>0</v>
      </c>
      <c r="AS63" s="36">
        <v>2</v>
      </c>
      <c r="AT63" s="107">
        <v>18</v>
      </c>
      <c r="AU63" s="37">
        <v>172</v>
      </c>
    </row>
    <row r="64" spans="2:47" ht="15" customHeight="1">
      <c r="B64" s="263"/>
      <c r="C64" s="85" t="s">
        <v>233</v>
      </c>
      <c r="D64" s="61">
        <f t="shared" si="22"/>
        <v>12</v>
      </c>
      <c r="E64" s="58">
        <f t="shared" si="23"/>
        <v>47</v>
      </c>
      <c r="F64" s="61">
        <f t="shared" si="24"/>
        <v>2</v>
      </c>
      <c r="G64" s="58">
        <f t="shared" si="25"/>
        <v>7</v>
      </c>
      <c r="H64" s="61">
        <f t="shared" si="26"/>
        <v>0</v>
      </c>
      <c r="I64" s="58">
        <f t="shared" si="27"/>
        <v>2</v>
      </c>
      <c r="J64" s="61">
        <f t="shared" si="28"/>
        <v>1</v>
      </c>
      <c r="K64" s="58">
        <f t="shared" si="29"/>
        <v>2</v>
      </c>
      <c r="L64" s="61">
        <f t="shared" si="30"/>
        <v>0</v>
      </c>
      <c r="M64" s="58">
        <f t="shared" si="31"/>
        <v>0</v>
      </c>
      <c r="N64" s="61">
        <f t="shared" si="32"/>
        <v>1</v>
      </c>
      <c r="O64" s="58">
        <f t="shared" si="33"/>
        <v>3</v>
      </c>
      <c r="R64" s="327"/>
      <c r="S64" s="5" t="s">
        <v>233</v>
      </c>
      <c r="T64" s="39">
        <v>0</v>
      </c>
      <c r="U64" s="58"/>
      <c r="V64" s="39">
        <v>0</v>
      </c>
      <c r="W64" s="58"/>
      <c r="X64" s="59">
        <v>0</v>
      </c>
      <c r="Y64" s="60"/>
      <c r="Z64" s="59">
        <v>0</v>
      </c>
      <c r="AA64" s="60"/>
      <c r="AB64" s="59">
        <v>0</v>
      </c>
      <c r="AC64" s="60"/>
      <c r="AD64" s="61">
        <v>0</v>
      </c>
      <c r="AE64" s="62"/>
      <c r="AF64" s="38"/>
      <c r="AH64" s="271"/>
      <c r="AI64" s="5" t="s">
        <v>233</v>
      </c>
      <c r="AJ64" s="102">
        <v>12</v>
      </c>
      <c r="AK64" s="14">
        <v>35</v>
      </c>
      <c r="AL64" s="39">
        <f t="shared" si="0"/>
        <v>2</v>
      </c>
      <c r="AM64" s="14">
        <f t="shared" si="34"/>
        <v>5</v>
      </c>
      <c r="AN64" s="107">
        <v>0</v>
      </c>
      <c r="AO64" s="19">
        <v>2</v>
      </c>
      <c r="AP64" s="59">
        <v>1</v>
      </c>
      <c r="AQ64" s="19">
        <v>1</v>
      </c>
      <c r="AR64" s="107">
        <v>0</v>
      </c>
      <c r="AS64" s="19">
        <v>0</v>
      </c>
      <c r="AT64" s="107">
        <v>1</v>
      </c>
      <c r="AU64" s="24">
        <v>2</v>
      </c>
    </row>
    <row r="65" spans="2:47" ht="15" customHeight="1">
      <c r="B65" s="263"/>
      <c r="C65" s="85" t="s">
        <v>234</v>
      </c>
      <c r="D65" s="61">
        <f t="shared" si="22"/>
        <v>9</v>
      </c>
      <c r="E65" s="58">
        <f t="shared" si="23"/>
        <v>26</v>
      </c>
      <c r="F65" s="61">
        <f t="shared" si="24"/>
        <v>0</v>
      </c>
      <c r="G65" s="58">
        <f t="shared" si="25"/>
        <v>4</v>
      </c>
      <c r="H65" s="61">
        <f t="shared" si="26"/>
        <v>0</v>
      </c>
      <c r="I65" s="58">
        <f t="shared" si="27"/>
        <v>2</v>
      </c>
      <c r="J65" s="61">
        <f t="shared" si="28"/>
        <v>0</v>
      </c>
      <c r="K65" s="58">
        <f t="shared" si="29"/>
        <v>1</v>
      </c>
      <c r="L65" s="61">
        <f t="shared" si="30"/>
        <v>0</v>
      </c>
      <c r="M65" s="58">
        <f t="shared" si="31"/>
        <v>0</v>
      </c>
      <c r="N65" s="61">
        <f t="shared" si="32"/>
        <v>0</v>
      </c>
      <c r="O65" s="58">
        <f t="shared" si="33"/>
        <v>1</v>
      </c>
      <c r="R65" s="327"/>
      <c r="S65" s="11" t="s">
        <v>234</v>
      </c>
      <c r="T65" s="69">
        <v>1</v>
      </c>
      <c r="U65" s="70"/>
      <c r="V65" s="69">
        <v>0</v>
      </c>
      <c r="W65" s="70"/>
      <c r="X65" s="71">
        <v>0</v>
      </c>
      <c r="Y65" s="72"/>
      <c r="Z65" s="71">
        <v>0</v>
      </c>
      <c r="AA65" s="72"/>
      <c r="AB65" s="71">
        <v>0</v>
      </c>
      <c r="AC65" s="72"/>
      <c r="AD65" s="73">
        <v>0</v>
      </c>
      <c r="AE65" s="74"/>
      <c r="AF65" s="38"/>
      <c r="AH65" s="271"/>
      <c r="AI65" s="11" t="s">
        <v>234</v>
      </c>
      <c r="AJ65" s="104">
        <v>8</v>
      </c>
      <c r="AK65" s="16">
        <v>17</v>
      </c>
      <c r="AL65" s="69">
        <f t="shared" si="0"/>
        <v>0</v>
      </c>
      <c r="AM65" s="16">
        <f t="shared" si="34"/>
        <v>4</v>
      </c>
      <c r="AN65" s="109">
        <v>0</v>
      </c>
      <c r="AO65" s="21">
        <v>2</v>
      </c>
      <c r="AP65" s="71">
        <v>0</v>
      </c>
      <c r="AQ65" s="21">
        <v>1</v>
      </c>
      <c r="AR65" s="109">
        <v>0</v>
      </c>
      <c r="AS65" s="21">
        <v>0</v>
      </c>
      <c r="AT65" s="109">
        <v>0</v>
      </c>
      <c r="AU65" s="26">
        <v>1</v>
      </c>
    </row>
    <row r="66" spans="2:47" ht="15" customHeight="1">
      <c r="B66" s="263"/>
      <c r="C66" s="174" t="s">
        <v>161</v>
      </c>
      <c r="D66" s="61">
        <f>SUM(D63:D65)</f>
        <v>426</v>
      </c>
      <c r="E66" s="61">
        <f aca="true" t="shared" si="40" ref="E66:P66">SUM(E63:E65)</f>
        <v>3805</v>
      </c>
      <c r="F66" s="61">
        <f t="shared" si="40"/>
        <v>163</v>
      </c>
      <c r="G66" s="61">
        <f t="shared" si="40"/>
        <v>1458</v>
      </c>
      <c r="H66" s="61">
        <f t="shared" si="40"/>
        <v>17</v>
      </c>
      <c r="I66" s="61">
        <f t="shared" si="40"/>
        <v>192</v>
      </c>
      <c r="J66" s="61">
        <f t="shared" si="40"/>
        <v>127</v>
      </c>
      <c r="K66" s="61">
        <f t="shared" si="40"/>
        <v>1070</v>
      </c>
      <c r="L66" s="61">
        <f t="shared" si="40"/>
        <v>0</v>
      </c>
      <c r="M66" s="61">
        <f t="shared" si="40"/>
        <v>2</v>
      </c>
      <c r="N66" s="61">
        <f t="shared" si="40"/>
        <v>19</v>
      </c>
      <c r="O66" s="61">
        <f t="shared" si="40"/>
        <v>194</v>
      </c>
      <c r="P66" s="61">
        <f t="shared" si="40"/>
        <v>0</v>
      </c>
      <c r="R66" s="327"/>
      <c r="S66" s="5"/>
      <c r="T66" s="39"/>
      <c r="U66" s="58"/>
      <c r="V66" s="39"/>
      <c r="W66" s="58"/>
      <c r="X66" s="59"/>
      <c r="Y66" s="60"/>
      <c r="Z66" s="59"/>
      <c r="AA66" s="60"/>
      <c r="AB66" s="59"/>
      <c r="AC66" s="60"/>
      <c r="AD66" s="61"/>
      <c r="AE66" s="62"/>
      <c r="AF66" s="38"/>
      <c r="AH66" s="271"/>
      <c r="AI66" s="5"/>
      <c r="AJ66" s="102"/>
      <c r="AK66" s="14"/>
      <c r="AL66" s="39"/>
      <c r="AM66" s="14"/>
      <c r="AN66" s="107"/>
      <c r="AO66" s="19"/>
      <c r="AP66" s="59"/>
      <c r="AQ66" s="19"/>
      <c r="AR66" s="107"/>
      <c r="AS66" s="19"/>
      <c r="AT66" s="107"/>
      <c r="AU66" s="24"/>
    </row>
    <row r="67" spans="2:47" ht="15" customHeight="1">
      <c r="B67" s="263"/>
      <c r="C67" s="85" t="s">
        <v>235</v>
      </c>
      <c r="D67" s="61">
        <f t="shared" si="22"/>
        <v>19</v>
      </c>
      <c r="E67" s="58">
        <f t="shared" si="23"/>
        <v>128</v>
      </c>
      <c r="F67" s="61">
        <f t="shared" si="24"/>
        <v>9</v>
      </c>
      <c r="G67" s="58">
        <f t="shared" si="25"/>
        <v>48</v>
      </c>
      <c r="H67" s="61">
        <f t="shared" si="26"/>
        <v>0</v>
      </c>
      <c r="I67" s="58">
        <f t="shared" si="27"/>
        <v>8</v>
      </c>
      <c r="J67" s="61">
        <f t="shared" si="28"/>
        <v>8</v>
      </c>
      <c r="K67" s="58">
        <f t="shared" si="29"/>
        <v>36</v>
      </c>
      <c r="L67" s="61">
        <f t="shared" si="30"/>
        <v>0</v>
      </c>
      <c r="M67" s="58">
        <f t="shared" si="31"/>
        <v>0</v>
      </c>
      <c r="N67" s="61">
        <f t="shared" si="32"/>
        <v>1</v>
      </c>
      <c r="O67" s="58">
        <f t="shared" si="33"/>
        <v>4</v>
      </c>
      <c r="R67" s="327"/>
      <c r="S67" s="5" t="s">
        <v>235</v>
      </c>
      <c r="T67" s="39">
        <v>6</v>
      </c>
      <c r="U67" s="58"/>
      <c r="V67" s="39">
        <v>2</v>
      </c>
      <c r="W67" s="58"/>
      <c r="X67" s="59">
        <v>0</v>
      </c>
      <c r="Y67" s="60"/>
      <c r="Z67" s="59">
        <v>2</v>
      </c>
      <c r="AA67" s="60"/>
      <c r="AB67" s="59">
        <v>0</v>
      </c>
      <c r="AC67" s="60"/>
      <c r="AD67" s="61">
        <v>0</v>
      </c>
      <c r="AE67" s="62"/>
      <c r="AF67" s="38"/>
      <c r="AH67" s="271"/>
      <c r="AI67" s="5" t="s">
        <v>235</v>
      </c>
      <c r="AJ67" s="102">
        <v>13</v>
      </c>
      <c r="AK67" s="14">
        <v>109</v>
      </c>
      <c r="AL67" s="39">
        <f t="shared" si="0"/>
        <v>7</v>
      </c>
      <c r="AM67" s="14">
        <f t="shared" si="34"/>
        <v>39</v>
      </c>
      <c r="AN67" s="107">
        <v>0</v>
      </c>
      <c r="AO67" s="19">
        <v>8</v>
      </c>
      <c r="AP67" s="59">
        <v>6</v>
      </c>
      <c r="AQ67" s="19">
        <v>28</v>
      </c>
      <c r="AR67" s="107">
        <v>0</v>
      </c>
      <c r="AS67" s="19">
        <v>0</v>
      </c>
      <c r="AT67" s="107">
        <v>1</v>
      </c>
      <c r="AU67" s="24">
        <v>3</v>
      </c>
    </row>
    <row r="68" spans="2:48" ht="15" customHeight="1">
      <c r="B68" s="263"/>
      <c r="C68" s="85" t="s">
        <v>236</v>
      </c>
      <c r="D68" s="61">
        <f t="shared" si="22"/>
        <v>29</v>
      </c>
      <c r="E68" s="58">
        <f t="shared" si="23"/>
        <v>242</v>
      </c>
      <c r="F68" s="61">
        <f t="shared" si="24"/>
        <v>15</v>
      </c>
      <c r="G68" s="58">
        <f t="shared" si="25"/>
        <v>140</v>
      </c>
      <c r="H68" s="61">
        <f t="shared" si="26"/>
        <v>3</v>
      </c>
      <c r="I68" s="58">
        <f t="shared" si="27"/>
        <v>32</v>
      </c>
      <c r="J68" s="61">
        <f t="shared" si="28"/>
        <v>10</v>
      </c>
      <c r="K68" s="58">
        <f t="shared" si="29"/>
        <v>87</v>
      </c>
      <c r="L68" s="61">
        <f t="shared" si="30"/>
        <v>0</v>
      </c>
      <c r="M68" s="58">
        <f t="shared" si="31"/>
        <v>0</v>
      </c>
      <c r="N68" s="61">
        <f t="shared" si="32"/>
        <v>2</v>
      </c>
      <c r="O68" s="58">
        <f t="shared" si="33"/>
        <v>21</v>
      </c>
      <c r="R68" s="327"/>
      <c r="S68" s="5" t="s">
        <v>236</v>
      </c>
      <c r="T68" s="39">
        <v>5</v>
      </c>
      <c r="U68" s="58"/>
      <c r="V68" s="39">
        <v>5</v>
      </c>
      <c r="W68" s="58"/>
      <c r="X68" s="59">
        <v>3</v>
      </c>
      <c r="Y68" s="60"/>
      <c r="Z68" s="59">
        <v>2</v>
      </c>
      <c r="AA68" s="60"/>
      <c r="AB68" s="59">
        <v>0</v>
      </c>
      <c r="AC68" s="60"/>
      <c r="AD68" s="61">
        <v>0</v>
      </c>
      <c r="AE68" s="62"/>
      <c r="AF68" s="38"/>
      <c r="AH68" s="271"/>
      <c r="AI68" s="5" t="s">
        <v>236</v>
      </c>
      <c r="AJ68" s="102">
        <v>24</v>
      </c>
      <c r="AK68" s="132">
        <f>224-11</f>
        <v>213</v>
      </c>
      <c r="AL68" s="39">
        <f t="shared" si="0"/>
        <v>10</v>
      </c>
      <c r="AM68" s="132">
        <f t="shared" si="34"/>
        <v>125</v>
      </c>
      <c r="AN68" s="107">
        <v>0</v>
      </c>
      <c r="AO68" s="134">
        <f>31-2</f>
        <v>29</v>
      </c>
      <c r="AP68" s="59">
        <v>8</v>
      </c>
      <c r="AQ68" s="134">
        <f>80-3</f>
        <v>77</v>
      </c>
      <c r="AR68" s="107">
        <v>0</v>
      </c>
      <c r="AS68" s="19">
        <v>0</v>
      </c>
      <c r="AT68" s="107">
        <v>2</v>
      </c>
      <c r="AU68" s="135">
        <f>20-1</f>
        <v>19</v>
      </c>
      <c r="AV68" s="100"/>
    </row>
    <row r="69" spans="2:47" ht="15" customHeight="1">
      <c r="B69" s="263"/>
      <c r="C69" s="85" t="s">
        <v>237</v>
      </c>
      <c r="D69" s="61">
        <f t="shared" si="22"/>
        <v>43</v>
      </c>
      <c r="E69" s="58">
        <f t="shared" si="23"/>
        <v>385</v>
      </c>
      <c r="F69" s="61">
        <f t="shared" si="24"/>
        <v>13</v>
      </c>
      <c r="G69" s="58">
        <f t="shared" si="25"/>
        <v>255</v>
      </c>
      <c r="H69" s="61">
        <f t="shared" si="26"/>
        <v>0</v>
      </c>
      <c r="I69" s="58">
        <f t="shared" si="27"/>
        <v>32</v>
      </c>
      <c r="J69" s="61">
        <f t="shared" si="28"/>
        <v>9</v>
      </c>
      <c r="K69" s="58">
        <f t="shared" si="29"/>
        <v>167</v>
      </c>
      <c r="L69" s="61">
        <f t="shared" si="30"/>
        <v>0</v>
      </c>
      <c r="M69" s="58">
        <f t="shared" si="31"/>
        <v>1</v>
      </c>
      <c r="N69" s="61">
        <f t="shared" si="32"/>
        <v>4</v>
      </c>
      <c r="O69" s="58">
        <f t="shared" si="33"/>
        <v>55</v>
      </c>
      <c r="R69" s="327"/>
      <c r="S69" s="5" t="s">
        <v>237</v>
      </c>
      <c r="T69" s="39">
        <v>11</v>
      </c>
      <c r="U69" s="58"/>
      <c r="V69" s="39">
        <v>3</v>
      </c>
      <c r="W69" s="58"/>
      <c r="X69" s="59">
        <v>0</v>
      </c>
      <c r="Y69" s="60"/>
      <c r="Z69" s="59">
        <v>3</v>
      </c>
      <c r="AA69" s="60"/>
      <c r="AB69" s="59">
        <v>0</v>
      </c>
      <c r="AC69" s="60"/>
      <c r="AD69" s="61">
        <v>0</v>
      </c>
      <c r="AE69" s="62"/>
      <c r="AF69" s="38"/>
      <c r="AH69" s="271"/>
      <c r="AI69" s="5" t="s">
        <v>237</v>
      </c>
      <c r="AJ69" s="102">
        <v>32</v>
      </c>
      <c r="AK69" s="14">
        <v>342</v>
      </c>
      <c r="AL69" s="39">
        <f t="shared" si="0"/>
        <v>10</v>
      </c>
      <c r="AM69" s="14">
        <f t="shared" si="34"/>
        <v>242</v>
      </c>
      <c r="AN69" s="107">
        <v>0</v>
      </c>
      <c r="AO69" s="19">
        <v>32</v>
      </c>
      <c r="AP69" s="59">
        <v>6</v>
      </c>
      <c r="AQ69" s="19">
        <v>158</v>
      </c>
      <c r="AR69" s="107">
        <v>0</v>
      </c>
      <c r="AS69" s="19">
        <v>1</v>
      </c>
      <c r="AT69" s="107">
        <v>4</v>
      </c>
      <c r="AU69" s="24">
        <v>51</v>
      </c>
    </row>
    <row r="70" spans="2:47" ht="15" customHeight="1">
      <c r="B70" s="263"/>
      <c r="C70" s="85" t="s">
        <v>238</v>
      </c>
      <c r="D70" s="61">
        <f t="shared" si="22"/>
        <v>9</v>
      </c>
      <c r="E70" s="58">
        <f t="shared" si="23"/>
        <v>73</v>
      </c>
      <c r="F70" s="61">
        <f t="shared" si="24"/>
        <v>2</v>
      </c>
      <c r="G70" s="58">
        <f t="shared" si="25"/>
        <v>41</v>
      </c>
      <c r="H70" s="61">
        <f t="shared" si="26"/>
        <v>0</v>
      </c>
      <c r="I70" s="58">
        <f t="shared" si="27"/>
        <v>6</v>
      </c>
      <c r="J70" s="61">
        <f t="shared" si="28"/>
        <v>1</v>
      </c>
      <c r="K70" s="58">
        <f t="shared" si="29"/>
        <v>27</v>
      </c>
      <c r="L70" s="61">
        <f t="shared" si="30"/>
        <v>1</v>
      </c>
      <c r="M70" s="58">
        <f t="shared" si="31"/>
        <v>1</v>
      </c>
      <c r="N70" s="61">
        <f t="shared" si="32"/>
        <v>0</v>
      </c>
      <c r="O70" s="58">
        <f t="shared" si="33"/>
        <v>7</v>
      </c>
      <c r="R70" s="327"/>
      <c r="S70" s="5" t="s">
        <v>238</v>
      </c>
      <c r="T70" s="39">
        <v>0</v>
      </c>
      <c r="U70" s="58"/>
      <c r="V70" s="39">
        <v>0</v>
      </c>
      <c r="W70" s="58"/>
      <c r="X70" s="59">
        <v>0</v>
      </c>
      <c r="Y70" s="60"/>
      <c r="Z70" s="59">
        <v>0</v>
      </c>
      <c r="AA70" s="60"/>
      <c r="AB70" s="59">
        <v>0</v>
      </c>
      <c r="AC70" s="60"/>
      <c r="AD70" s="61">
        <v>0</v>
      </c>
      <c r="AE70" s="62"/>
      <c r="AF70" s="38"/>
      <c r="AH70" s="271"/>
      <c r="AI70" s="5" t="s">
        <v>238</v>
      </c>
      <c r="AJ70" s="102">
        <v>9</v>
      </c>
      <c r="AK70" s="14">
        <v>64</v>
      </c>
      <c r="AL70" s="39">
        <f t="shared" si="0"/>
        <v>2</v>
      </c>
      <c r="AM70" s="14">
        <f t="shared" si="34"/>
        <v>39</v>
      </c>
      <c r="AN70" s="107">
        <v>0</v>
      </c>
      <c r="AO70" s="19">
        <v>6</v>
      </c>
      <c r="AP70" s="59">
        <v>1</v>
      </c>
      <c r="AQ70" s="19">
        <v>26</v>
      </c>
      <c r="AR70" s="107">
        <v>1</v>
      </c>
      <c r="AS70" s="19">
        <v>0</v>
      </c>
      <c r="AT70" s="107">
        <v>0</v>
      </c>
      <c r="AU70" s="24">
        <v>7</v>
      </c>
    </row>
    <row r="71" spans="2:47" ht="15" customHeight="1">
      <c r="B71" s="263"/>
      <c r="C71" s="85" t="s">
        <v>239</v>
      </c>
      <c r="D71" s="61">
        <f t="shared" si="22"/>
        <v>31</v>
      </c>
      <c r="E71" s="58">
        <f t="shared" si="23"/>
        <v>113</v>
      </c>
      <c r="F71" s="61">
        <f t="shared" si="24"/>
        <v>7</v>
      </c>
      <c r="G71" s="58">
        <f t="shared" si="25"/>
        <v>45</v>
      </c>
      <c r="H71" s="61">
        <f t="shared" si="26"/>
        <v>3</v>
      </c>
      <c r="I71" s="58">
        <f t="shared" si="27"/>
        <v>15</v>
      </c>
      <c r="J71" s="61">
        <f t="shared" si="28"/>
        <v>4</v>
      </c>
      <c r="K71" s="58">
        <f t="shared" si="29"/>
        <v>26</v>
      </c>
      <c r="L71" s="61">
        <f t="shared" si="30"/>
        <v>0</v>
      </c>
      <c r="M71" s="58">
        <f t="shared" si="31"/>
        <v>0</v>
      </c>
      <c r="N71" s="61">
        <f t="shared" si="32"/>
        <v>0</v>
      </c>
      <c r="O71" s="58">
        <f t="shared" si="33"/>
        <v>4</v>
      </c>
      <c r="R71" s="327"/>
      <c r="S71" s="5" t="s">
        <v>240</v>
      </c>
      <c r="T71" s="39">
        <v>4</v>
      </c>
      <c r="U71" s="58"/>
      <c r="V71" s="39">
        <v>3</v>
      </c>
      <c r="W71" s="58"/>
      <c r="X71" s="59">
        <v>1</v>
      </c>
      <c r="Y71" s="60"/>
      <c r="Z71" s="59">
        <v>2</v>
      </c>
      <c r="AA71" s="60"/>
      <c r="AB71" s="59">
        <v>0</v>
      </c>
      <c r="AC71" s="60"/>
      <c r="AD71" s="61">
        <v>0</v>
      </c>
      <c r="AE71" s="62"/>
      <c r="AF71" s="38"/>
      <c r="AH71" s="271"/>
      <c r="AI71" s="5" t="s">
        <v>239</v>
      </c>
      <c r="AJ71" s="102">
        <v>27</v>
      </c>
      <c r="AK71" s="14">
        <v>82</v>
      </c>
      <c r="AL71" s="39">
        <f t="shared" si="0"/>
        <v>4</v>
      </c>
      <c r="AM71" s="14">
        <f t="shared" si="34"/>
        <v>38</v>
      </c>
      <c r="AN71" s="107">
        <v>2</v>
      </c>
      <c r="AO71" s="19">
        <v>12</v>
      </c>
      <c r="AP71" s="59">
        <v>2</v>
      </c>
      <c r="AQ71" s="19">
        <v>22</v>
      </c>
      <c r="AR71" s="107">
        <v>0</v>
      </c>
      <c r="AS71" s="19">
        <v>0</v>
      </c>
      <c r="AT71" s="107">
        <v>0</v>
      </c>
      <c r="AU71" s="24">
        <v>4</v>
      </c>
    </row>
    <row r="72" spans="2:47" ht="15" customHeight="1">
      <c r="B72" s="263"/>
      <c r="C72" s="85" t="s">
        <v>240</v>
      </c>
      <c r="D72" s="61">
        <f t="shared" si="22"/>
        <v>1</v>
      </c>
      <c r="E72" s="58">
        <f t="shared" si="23"/>
        <v>35</v>
      </c>
      <c r="F72" s="61">
        <f t="shared" si="24"/>
        <v>0</v>
      </c>
      <c r="G72" s="58">
        <f t="shared" si="25"/>
        <v>23</v>
      </c>
      <c r="H72" s="61">
        <f t="shared" si="26"/>
        <v>0</v>
      </c>
      <c r="I72" s="58">
        <f t="shared" si="27"/>
        <v>14</v>
      </c>
      <c r="J72" s="61">
        <f t="shared" si="28"/>
        <v>0</v>
      </c>
      <c r="K72" s="58">
        <f t="shared" si="29"/>
        <v>7</v>
      </c>
      <c r="L72" s="61">
        <f t="shared" si="30"/>
        <v>0</v>
      </c>
      <c r="M72" s="58">
        <f t="shared" si="31"/>
        <v>0</v>
      </c>
      <c r="N72" s="61">
        <f t="shared" si="32"/>
        <v>0</v>
      </c>
      <c r="O72" s="58">
        <f t="shared" si="33"/>
        <v>2</v>
      </c>
      <c r="R72" s="327"/>
      <c r="S72" s="5" t="s">
        <v>241</v>
      </c>
      <c r="T72" s="39">
        <v>0</v>
      </c>
      <c r="U72" s="58"/>
      <c r="V72" s="39">
        <v>0</v>
      </c>
      <c r="W72" s="58"/>
      <c r="X72" s="59">
        <v>0</v>
      </c>
      <c r="Y72" s="60"/>
      <c r="Z72" s="59">
        <v>0</v>
      </c>
      <c r="AA72" s="60"/>
      <c r="AB72" s="59">
        <v>0</v>
      </c>
      <c r="AC72" s="60"/>
      <c r="AD72" s="61">
        <v>0</v>
      </c>
      <c r="AE72" s="62"/>
      <c r="AF72" s="38"/>
      <c r="AH72" s="271"/>
      <c r="AI72" s="5" t="s">
        <v>240</v>
      </c>
      <c r="AJ72" s="102">
        <v>1</v>
      </c>
      <c r="AK72" s="14">
        <v>34</v>
      </c>
      <c r="AL72" s="39">
        <f t="shared" si="0"/>
        <v>0</v>
      </c>
      <c r="AM72" s="14">
        <f t="shared" si="34"/>
        <v>23</v>
      </c>
      <c r="AN72" s="107">
        <v>0</v>
      </c>
      <c r="AO72" s="19">
        <v>14</v>
      </c>
      <c r="AP72" s="59">
        <v>0</v>
      </c>
      <c r="AQ72" s="19">
        <v>7</v>
      </c>
      <c r="AR72" s="107">
        <v>0</v>
      </c>
      <c r="AS72" s="19">
        <v>0</v>
      </c>
      <c r="AT72" s="107">
        <v>0</v>
      </c>
      <c r="AU72" s="24">
        <v>2</v>
      </c>
    </row>
    <row r="73" spans="2:47" ht="15" customHeight="1">
      <c r="B73" s="263"/>
      <c r="C73" s="85" t="s">
        <v>241</v>
      </c>
      <c r="D73" s="61">
        <f t="shared" si="22"/>
        <v>1</v>
      </c>
      <c r="E73" s="58">
        <f t="shared" si="23"/>
        <v>25</v>
      </c>
      <c r="F73" s="61">
        <f t="shared" si="24"/>
        <v>1</v>
      </c>
      <c r="G73" s="58">
        <f t="shared" si="25"/>
        <v>12</v>
      </c>
      <c r="H73" s="61">
        <f t="shared" si="26"/>
        <v>0</v>
      </c>
      <c r="I73" s="58">
        <f t="shared" si="27"/>
        <v>3</v>
      </c>
      <c r="J73" s="61">
        <f t="shared" si="28"/>
        <v>1</v>
      </c>
      <c r="K73" s="58">
        <f t="shared" si="29"/>
        <v>7</v>
      </c>
      <c r="L73" s="61">
        <f t="shared" si="30"/>
        <v>0</v>
      </c>
      <c r="M73" s="58">
        <f t="shared" si="31"/>
        <v>0</v>
      </c>
      <c r="N73" s="61">
        <f t="shared" si="32"/>
        <v>0</v>
      </c>
      <c r="O73" s="58">
        <f t="shared" si="33"/>
        <v>2</v>
      </c>
      <c r="R73" s="327"/>
      <c r="S73" s="5" t="s">
        <v>242</v>
      </c>
      <c r="T73" s="39">
        <v>1</v>
      </c>
      <c r="U73" s="58"/>
      <c r="V73" s="39">
        <v>1</v>
      </c>
      <c r="W73" s="58"/>
      <c r="X73" s="59">
        <v>0</v>
      </c>
      <c r="Y73" s="60"/>
      <c r="Z73" s="59">
        <v>1</v>
      </c>
      <c r="AA73" s="60"/>
      <c r="AB73" s="59">
        <v>0</v>
      </c>
      <c r="AC73" s="60"/>
      <c r="AD73" s="61">
        <v>0</v>
      </c>
      <c r="AE73" s="62"/>
      <c r="AF73" s="38"/>
      <c r="AH73" s="271"/>
      <c r="AI73" s="5" t="s">
        <v>241</v>
      </c>
      <c r="AJ73" s="102">
        <v>0</v>
      </c>
      <c r="AK73" s="14">
        <v>24</v>
      </c>
      <c r="AL73" s="39">
        <f t="shared" si="0"/>
        <v>0</v>
      </c>
      <c r="AM73" s="14">
        <f t="shared" si="34"/>
        <v>11</v>
      </c>
      <c r="AN73" s="107">
        <v>0</v>
      </c>
      <c r="AO73" s="19">
        <v>3</v>
      </c>
      <c r="AP73" s="59">
        <v>0</v>
      </c>
      <c r="AQ73" s="19">
        <v>6</v>
      </c>
      <c r="AR73" s="107">
        <v>0</v>
      </c>
      <c r="AS73" s="19">
        <v>0</v>
      </c>
      <c r="AT73" s="107">
        <v>0</v>
      </c>
      <c r="AU73" s="24">
        <v>2</v>
      </c>
    </row>
    <row r="74" spans="2:47" ht="15" customHeight="1">
      <c r="B74" s="263"/>
      <c r="C74" s="85" t="s">
        <v>242</v>
      </c>
      <c r="D74" s="61">
        <f t="shared" si="22"/>
        <v>3</v>
      </c>
      <c r="E74" s="58">
        <f t="shared" si="23"/>
        <v>22</v>
      </c>
      <c r="F74" s="61">
        <f t="shared" si="24"/>
        <v>1</v>
      </c>
      <c r="G74" s="58">
        <f t="shared" si="25"/>
        <v>10</v>
      </c>
      <c r="H74" s="61">
        <f t="shared" si="26"/>
        <v>0</v>
      </c>
      <c r="I74" s="58">
        <f t="shared" si="27"/>
        <v>2</v>
      </c>
      <c r="J74" s="61">
        <f t="shared" si="28"/>
        <v>0</v>
      </c>
      <c r="K74" s="58">
        <f t="shared" si="29"/>
        <v>5</v>
      </c>
      <c r="L74" s="61">
        <f t="shared" si="30"/>
        <v>0</v>
      </c>
      <c r="M74" s="58">
        <f t="shared" si="31"/>
        <v>0</v>
      </c>
      <c r="N74" s="61">
        <f t="shared" si="32"/>
        <v>1</v>
      </c>
      <c r="O74" s="58">
        <f t="shared" si="33"/>
        <v>3</v>
      </c>
      <c r="R74" s="327"/>
      <c r="S74" s="5" t="s">
        <v>243</v>
      </c>
      <c r="T74" s="39">
        <v>1</v>
      </c>
      <c r="U74" s="58"/>
      <c r="V74" s="39">
        <v>0</v>
      </c>
      <c r="W74" s="58"/>
      <c r="X74" s="59">
        <v>0</v>
      </c>
      <c r="Y74" s="60"/>
      <c r="Z74" s="59">
        <v>0</v>
      </c>
      <c r="AA74" s="60"/>
      <c r="AB74" s="59">
        <v>0</v>
      </c>
      <c r="AC74" s="60"/>
      <c r="AD74" s="61">
        <v>0</v>
      </c>
      <c r="AE74" s="62"/>
      <c r="AF74" s="38"/>
      <c r="AH74" s="271"/>
      <c r="AI74" s="5" t="s">
        <v>242</v>
      </c>
      <c r="AJ74" s="102">
        <v>2</v>
      </c>
      <c r="AK74" s="14">
        <v>19</v>
      </c>
      <c r="AL74" s="39">
        <f t="shared" si="0"/>
        <v>1</v>
      </c>
      <c r="AM74" s="14">
        <f t="shared" si="34"/>
        <v>9</v>
      </c>
      <c r="AN74" s="107">
        <v>0</v>
      </c>
      <c r="AO74" s="19">
        <v>2</v>
      </c>
      <c r="AP74" s="59">
        <v>0</v>
      </c>
      <c r="AQ74" s="19">
        <v>5</v>
      </c>
      <c r="AR74" s="107">
        <v>0</v>
      </c>
      <c r="AS74" s="19">
        <v>0</v>
      </c>
      <c r="AT74" s="107">
        <v>1</v>
      </c>
      <c r="AU74" s="24">
        <v>2</v>
      </c>
    </row>
    <row r="75" spans="2:47" ht="15" customHeight="1">
      <c r="B75" s="263"/>
      <c r="C75" s="85" t="s">
        <v>243</v>
      </c>
      <c r="D75" s="61">
        <f t="shared" si="22"/>
        <v>4</v>
      </c>
      <c r="E75" s="58">
        <f t="shared" si="23"/>
        <v>53</v>
      </c>
      <c r="F75" s="61">
        <f t="shared" si="24"/>
        <v>0</v>
      </c>
      <c r="G75" s="58">
        <f t="shared" si="25"/>
        <v>27</v>
      </c>
      <c r="H75" s="61">
        <f t="shared" si="26"/>
        <v>0</v>
      </c>
      <c r="I75" s="58">
        <f t="shared" si="27"/>
        <v>10</v>
      </c>
      <c r="J75" s="61">
        <f t="shared" si="28"/>
        <v>0</v>
      </c>
      <c r="K75" s="58">
        <f t="shared" si="29"/>
        <v>15</v>
      </c>
      <c r="L75" s="61">
        <f t="shared" si="30"/>
        <v>0</v>
      </c>
      <c r="M75" s="58">
        <f t="shared" si="31"/>
        <v>0</v>
      </c>
      <c r="N75" s="61">
        <f t="shared" si="32"/>
        <v>0</v>
      </c>
      <c r="O75" s="58">
        <f t="shared" si="33"/>
        <v>2</v>
      </c>
      <c r="R75" s="327"/>
      <c r="S75" s="5" t="s">
        <v>244</v>
      </c>
      <c r="T75" s="39">
        <v>1</v>
      </c>
      <c r="U75" s="58"/>
      <c r="V75" s="39">
        <v>0</v>
      </c>
      <c r="W75" s="58"/>
      <c r="X75" s="59">
        <v>0</v>
      </c>
      <c r="Y75" s="60"/>
      <c r="Z75" s="59">
        <v>0</v>
      </c>
      <c r="AA75" s="60"/>
      <c r="AB75" s="59">
        <v>0</v>
      </c>
      <c r="AC75" s="60"/>
      <c r="AD75" s="61">
        <v>0</v>
      </c>
      <c r="AE75" s="62"/>
      <c r="AF75" s="38"/>
      <c r="AH75" s="271"/>
      <c r="AI75" s="5" t="s">
        <v>243</v>
      </c>
      <c r="AJ75" s="102">
        <v>3</v>
      </c>
      <c r="AK75" s="14">
        <v>49</v>
      </c>
      <c r="AL75" s="39">
        <f t="shared" si="0"/>
        <v>0</v>
      </c>
      <c r="AM75" s="14">
        <f t="shared" si="34"/>
        <v>27</v>
      </c>
      <c r="AN75" s="107">
        <v>0</v>
      </c>
      <c r="AO75" s="19">
        <v>10</v>
      </c>
      <c r="AP75" s="59">
        <v>0</v>
      </c>
      <c r="AQ75" s="19">
        <v>15</v>
      </c>
      <c r="AR75" s="107">
        <v>0</v>
      </c>
      <c r="AS75" s="19">
        <v>0</v>
      </c>
      <c r="AT75" s="107">
        <v>0</v>
      </c>
      <c r="AU75" s="24">
        <v>2</v>
      </c>
    </row>
    <row r="76" spans="2:47" ht="15" customHeight="1">
      <c r="B76" s="263"/>
      <c r="C76" s="85" t="s">
        <v>244</v>
      </c>
      <c r="D76" s="61">
        <f t="shared" si="22"/>
        <v>6</v>
      </c>
      <c r="E76" s="58">
        <f t="shared" si="23"/>
        <v>23</v>
      </c>
      <c r="F76" s="61">
        <f t="shared" si="24"/>
        <v>3</v>
      </c>
      <c r="G76" s="58">
        <f t="shared" si="25"/>
        <v>9</v>
      </c>
      <c r="H76" s="61">
        <f t="shared" si="26"/>
        <v>1</v>
      </c>
      <c r="I76" s="58">
        <f t="shared" si="27"/>
        <v>1</v>
      </c>
      <c r="J76" s="61">
        <f t="shared" si="28"/>
        <v>2</v>
      </c>
      <c r="K76" s="58">
        <f t="shared" si="29"/>
        <v>7</v>
      </c>
      <c r="L76" s="61">
        <f t="shared" si="30"/>
        <v>0</v>
      </c>
      <c r="M76" s="58">
        <f t="shared" si="31"/>
        <v>0</v>
      </c>
      <c r="N76" s="61">
        <f t="shared" si="32"/>
        <v>0</v>
      </c>
      <c r="O76" s="58">
        <f t="shared" si="33"/>
        <v>1</v>
      </c>
      <c r="R76" s="327"/>
      <c r="S76" s="5" t="s">
        <v>239</v>
      </c>
      <c r="T76" s="39">
        <v>1</v>
      </c>
      <c r="U76" s="58"/>
      <c r="V76" s="39">
        <v>0</v>
      </c>
      <c r="W76" s="58"/>
      <c r="X76" s="59">
        <v>0</v>
      </c>
      <c r="Y76" s="60"/>
      <c r="Z76" s="59">
        <v>0</v>
      </c>
      <c r="AA76" s="60"/>
      <c r="AB76" s="59">
        <v>0</v>
      </c>
      <c r="AC76" s="60"/>
      <c r="AD76" s="61">
        <v>0</v>
      </c>
      <c r="AE76" s="62"/>
      <c r="AF76" s="38"/>
      <c r="AH76" s="271"/>
      <c r="AI76" s="5" t="s">
        <v>244</v>
      </c>
      <c r="AJ76" s="102">
        <v>5</v>
      </c>
      <c r="AK76" s="14">
        <v>17</v>
      </c>
      <c r="AL76" s="39">
        <f t="shared" si="0"/>
        <v>3</v>
      </c>
      <c r="AM76" s="14">
        <f t="shared" si="34"/>
        <v>6</v>
      </c>
      <c r="AN76" s="107">
        <v>1</v>
      </c>
      <c r="AO76" s="19">
        <v>0</v>
      </c>
      <c r="AP76" s="59">
        <v>2</v>
      </c>
      <c r="AQ76" s="19">
        <v>5</v>
      </c>
      <c r="AR76" s="107">
        <v>0</v>
      </c>
      <c r="AS76" s="19">
        <v>0</v>
      </c>
      <c r="AT76" s="107">
        <v>0</v>
      </c>
      <c r="AU76" s="24">
        <v>1</v>
      </c>
    </row>
    <row r="77" spans="2:47" ht="15" customHeight="1">
      <c r="B77" s="263"/>
      <c r="C77" s="85" t="s">
        <v>245</v>
      </c>
      <c r="D77" s="61">
        <f t="shared" si="22"/>
        <v>4</v>
      </c>
      <c r="E77" s="58">
        <f t="shared" si="23"/>
        <v>30</v>
      </c>
      <c r="F77" s="61">
        <f t="shared" si="24"/>
        <v>2</v>
      </c>
      <c r="G77" s="58">
        <f t="shared" si="25"/>
        <v>12</v>
      </c>
      <c r="H77" s="61">
        <f t="shared" si="26"/>
        <v>0</v>
      </c>
      <c r="I77" s="58">
        <f t="shared" si="27"/>
        <v>7</v>
      </c>
      <c r="J77" s="61">
        <f t="shared" si="28"/>
        <v>1</v>
      </c>
      <c r="K77" s="58">
        <f t="shared" si="29"/>
        <v>3</v>
      </c>
      <c r="L77" s="61">
        <f t="shared" si="30"/>
        <v>0</v>
      </c>
      <c r="M77" s="58">
        <f t="shared" si="31"/>
        <v>0</v>
      </c>
      <c r="N77" s="61">
        <f t="shared" si="32"/>
        <v>1</v>
      </c>
      <c r="O77" s="58">
        <f t="shared" si="33"/>
        <v>2</v>
      </c>
      <c r="R77" s="327"/>
      <c r="S77" s="11" t="s">
        <v>245</v>
      </c>
      <c r="T77" s="69">
        <v>1</v>
      </c>
      <c r="U77" s="70"/>
      <c r="V77" s="69">
        <v>1</v>
      </c>
      <c r="W77" s="70"/>
      <c r="X77" s="71">
        <v>0</v>
      </c>
      <c r="Y77" s="72"/>
      <c r="Z77" s="71">
        <v>1</v>
      </c>
      <c r="AA77" s="72"/>
      <c r="AB77" s="71">
        <v>0</v>
      </c>
      <c r="AC77" s="72"/>
      <c r="AD77" s="73">
        <v>0</v>
      </c>
      <c r="AE77" s="74"/>
      <c r="AF77" s="38"/>
      <c r="AH77" s="271"/>
      <c r="AI77" s="11" t="s">
        <v>245</v>
      </c>
      <c r="AJ77" s="104">
        <v>3</v>
      </c>
      <c r="AK77" s="16">
        <v>26</v>
      </c>
      <c r="AL77" s="69">
        <f t="shared" si="0"/>
        <v>1</v>
      </c>
      <c r="AM77" s="16">
        <f t="shared" si="34"/>
        <v>10</v>
      </c>
      <c r="AN77" s="109">
        <v>0</v>
      </c>
      <c r="AO77" s="21">
        <v>7</v>
      </c>
      <c r="AP77" s="71">
        <v>0</v>
      </c>
      <c r="AQ77" s="21">
        <v>2</v>
      </c>
      <c r="AR77" s="109">
        <v>0</v>
      </c>
      <c r="AS77" s="21">
        <v>0</v>
      </c>
      <c r="AT77" s="109">
        <v>1</v>
      </c>
      <c r="AU77" s="26">
        <v>1</v>
      </c>
    </row>
    <row r="78" spans="2:47" ht="15" customHeight="1">
      <c r="B78" s="263"/>
      <c r="C78" s="174" t="s">
        <v>162</v>
      </c>
      <c r="D78" s="61">
        <f>SUM(D67:D77)</f>
        <v>150</v>
      </c>
      <c r="E78" s="61">
        <f aca="true" t="shared" si="41" ref="E78:O78">SUM(E67:E77)</f>
        <v>1129</v>
      </c>
      <c r="F78" s="61">
        <f t="shared" si="41"/>
        <v>53</v>
      </c>
      <c r="G78" s="61">
        <f t="shared" si="41"/>
        <v>622</v>
      </c>
      <c r="H78" s="61">
        <f t="shared" si="41"/>
        <v>7</v>
      </c>
      <c r="I78" s="61">
        <f t="shared" si="41"/>
        <v>130</v>
      </c>
      <c r="J78" s="61">
        <f t="shared" si="41"/>
        <v>36</v>
      </c>
      <c r="K78" s="61">
        <f t="shared" si="41"/>
        <v>387</v>
      </c>
      <c r="L78" s="61">
        <f t="shared" si="41"/>
        <v>1</v>
      </c>
      <c r="M78" s="61">
        <f t="shared" si="41"/>
        <v>2</v>
      </c>
      <c r="N78" s="61">
        <f t="shared" si="41"/>
        <v>9</v>
      </c>
      <c r="O78" s="61">
        <f t="shared" si="41"/>
        <v>103</v>
      </c>
      <c r="R78" s="327"/>
      <c r="S78" s="5"/>
      <c r="T78" s="39"/>
      <c r="U78" s="58"/>
      <c r="V78" s="39"/>
      <c r="W78" s="58"/>
      <c r="X78" s="59"/>
      <c r="Y78" s="60"/>
      <c r="Z78" s="59"/>
      <c r="AA78" s="60"/>
      <c r="AB78" s="59"/>
      <c r="AC78" s="60"/>
      <c r="AD78" s="61"/>
      <c r="AE78" s="62"/>
      <c r="AF78" s="38"/>
      <c r="AH78" s="271"/>
      <c r="AI78" s="5"/>
      <c r="AJ78" s="102"/>
      <c r="AK78" s="14"/>
      <c r="AL78" s="39"/>
      <c r="AM78" s="14"/>
      <c r="AN78" s="107"/>
      <c r="AO78" s="19"/>
      <c r="AP78" s="59"/>
      <c r="AQ78" s="19"/>
      <c r="AR78" s="107"/>
      <c r="AS78" s="19"/>
      <c r="AT78" s="107"/>
      <c r="AU78" s="24"/>
    </row>
    <row r="79" spans="2:47" s="38" customFormat="1" ht="15" customHeight="1">
      <c r="B79" s="263"/>
      <c r="C79" s="85" t="s">
        <v>246</v>
      </c>
      <c r="D79" s="61">
        <f t="shared" si="22"/>
        <v>5</v>
      </c>
      <c r="E79" s="58">
        <f t="shared" si="23"/>
        <v>99</v>
      </c>
      <c r="F79" s="61">
        <f t="shared" si="24"/>
        <v>3</v>
      </c>
      <c r="G79" s="58">
        <f t="shared" si="25"/>
        <v>75</v>
      </c>
      <c r="H79" s="61">
        <f t="shared" si="26"/>
        <v>0</v>
      </c>
      <c r="I79" s="58">
        <f t="shared" si="27"/>
        <v>23</v>
      </c>
      <c r="J79" s="61">
        <f t="shared" si="28"/>
        <v>3</v>
      </c>
      <c r="K79" s="58">
        <f t="shared" si="29"/>
        <v>44</v>
      </c>
      <c r="L79" s="61">
        <f t="shared" si="30"/>
        <v>0</v>
      </c>
      <c r="M79" s="58">
        <f t="shared" si="31"/>
        <v>0</v>
      </c>
      <c r="N79" s="61">
        <f t="shared" si="32"/>
        <v>0</v>
      </c>
      <c r="O79" s="58">
        <f t="shared" si="33"/>
        <v>8</v>
      </c>
      <c r="R79" s="327"/>
      <c r="S79" s="5" t="s">
        <v>246</v>
      </c>
      <c r="T79" s="39">
        <v>3</v>
      </c>
      <c r="U79" s="58"/>
      <c r="V79" s="39">
        <v>1</v>
      </c>
      <c r="W79" s="58"/>
      <c r="X79" s="59">
        <v>0</v>
      </c>
      <c r="Y79" s="60"/>
      <c r="Z79" s="59">
        <v>1</v>
      </c>
      <c r="AA79" s="60"/>
      <c r="AB79" s="59">
        <v>0</v>
      </c>
      <c r="AC79" s="60"/>
      <c r="AD79" s="61">
        <v>0</v>
      </c>
      <c r="AE79" s="62"/>
      <c r="AG79" s="151"/>
      <c r="AH79" s="271"/>
      <c r="AI79" s="5" t="s">
        <v>246</v>
      </c>
      <c r="AJ79" s="102">
        <v>2</v>
      </c>
      <c r="AK79" s="14">
        <v>94</v>
      </c>
      <c r="AL79" s="39">
        <f t="shared" si="0"/>
        <v>2</v>
      </c>
      <c r="AM79" s="14">
        <f t="shared" si="34"/>
        <v>72</v>
      </c>
      <c r="AN79" s="107">
        <v>0</v>
      </c>
      <c r="AO79" s="19">
        <v>23</v>
      </c>
      <c r="AP79" s="59">
        <v>2</v>
      </c>
      <c r="AQ79" s="19">
        <v>41</v>
      </c>
      <c r="AR79" s="107">
        <v>0</v>
      </c>
      <c r="AS79" s="19">
        <v>0</v>
      </c>
      <c r="AT79" s="107">
        <v>0</v>
      </c>
      <c r="AU79" s="24">
        <v>8</v>
      </c>
    </row>
    <row r="80" spans="2:47" ht="15" customHeight="1">
      <c r="B80" s="263"/>
      <c r="C80" s="85" t="s">
        <v>247</v>
      </c>
      <c r="D80" s="61">
        <f t="shared" si="22"/>
        <v>8</v>
      </c>
      <c r="E80" s="58">
        <f t="shared" si="23"/>
        <v>70</v>
      </c>
      <c r="F80" s="61">
        <f t="shared" si="24"/>
        <v>8</v>
      </c>
      <c r="G80" s="58">
        <f t="shared" si="25"/>
        <v>58</v>
      </c>
      <c r="H80" s="61">
        <f t="shared" si="26"/>
        <v>1</v>
      </c>
      <c r="I80" s="58">
        <f t="shared" si="27"/>
        <v>6</v>
      </c>
      <c r="J80" s="61">
        <f t="shared" si="28"/>
        <v>7</v>
      </c>
      <c r="K80" s="58">
        <f t="shared" si="29"/>
        <v>50</v>
      </c>
      <c r="L80" s="61">
        <f t="shared" si="30"/>
        <v>0</v>
      </c>
      <c r="M80" s="58">
        <f t="shared" si="31"/>
        <v>0</v>
      </c>
      <c r="N80" s="61">
        <f t="shared" si="32"/>
        <v>0</v>
      </c>
      <c r="O80" s="58">
        <f t="shared" si="33"/>
        <v>2</v>
      </c>
      <c r="R80" s="327"/>
      <c r="S80" s="5" t="s">
        <v>247</v>
      </c>
      <c r="T80" s="39">
        <v>0</v>
      </c>
      <c r="U80" s="58"/>
      <c r="V80" s="39">
        <v>0</v>
      </c>
      <c r="W80" s="58"/>
      <c r="X80" s="59">
        <v>0</v>
      </c>
      <c r="Y80" s="60"/>
      <c r="Z80" s="59">
        <v>0</v>
      </c>
      <c r="AA80" s="60"/>
      <c r="AB80" s="59">
        <v>0</v>
      </c>
      <c r="AC80" s="60"/>
      <c r="AD80" s="61">
        <v>0</v>
      </c>
      <c r="AE80" s="62"/>
      <c r="AF80" s="38"/>
      <c r="AH80" s="271"/>
      <c r="AI80" s="5" t="s">
        <v>247</v>
      </c>
      <c r="AJ80" s="102">
        <v>8</v>
      </c>
      <c r="AK80" s="14">
        <v>62</v>
      </c>
      <c r="AL80" s="39">
        <f t="shared" si="0"/>
        <v>8</v>
      </c>
      <c r="AM80" s="14">
        <f t="shared" si="34"/>
        <v>50</v>
      </c>
      <c r="AN80" s="107">
        <v>1</v>
      </c>
      <c r="AO80" s="19">
        <v>5</v>
      </c>
      <c r="AP80" s="59">
        <v>7</v>
      </c>
      <c r="AQ80" s="19">
        <v>43</v>
      </c>
      <c r="AR80" s="107">
        <v>0</v>
      </c>
      <c r="AS80" s="19">
        <v>0</v>
      </c>
      <c r="AT80" s="107">
        <v>0</v>
      </c>
      <c r="AU80" s="24">
        <v>2</v>
      </c>
    </row>
    <row r="81" spans="2:47" ht="15" customHeight="1">
      <c r="B81" s="263"/>
      <c r="C81" s="158" t="s">
        <v>138</v>
      </c>
      <c r="D81" s="61">
        <f t="shared" si="22"/>
        <v>5</v>
      </c>
      <c r="E81" s="58">
        <f t="shared" si="23"/>
        <v>16</v>
      </c>
      <c r="F81" s="61">
        <f t="shared" si="24"/>
        <v>3</v>
      </c>
      <c r="G81" s="58">
        <f t="shared" si="25"/>
        <v>11</v>
      </c>
      <c r="H81" s="61">
        <f t="shared" si="26"/>
        <v>1</v>
      </c>
      <c r="I81" s="58">
        <f t="shared" si="27"/>
        <v>3</v>
      </c>
      <c r="J81" s="61">
        <f t="shared" si="28"/>
        <v>2</v>
      </c>
      <c r="K81" s="58">
        <f t="shared" si="29"/>
        <v>8</v>
      </c>
      <c r="L81" s="61">
        <f t="shared" si="30"/>
        <v>0</v>
      </c>
      <c r="M81" s="58">
        <f t="shared" si="31"/>
        <v>0</v>
      </c>
      <c r="N81" s="61">
        <f t="shared" si="32"/>
        <v>0</v>
      </c>
      <c r="O81" s="58">
        <f t="shared" si="33"/>
        <v>0</v>
      </c>
      <c r="R81" s="327"/>
      <c r="S81" s="28" t="s">
        <v>138</v>
      </c>
      <c r="T81" s="39">
        <v>2</v>
      </c>
      <c r="U81" s="58"/>
      <c r="V81" s="39">
        <v>1</v>
      </c>
      <c r="W81" s="58"/>
      <c r="X81" s="59">
        <v>0</v>
      </c>
      <c r="Y81" s="60"/>
      <c r="Z81" s="59">
        <v>1</v>
      </c>
      <c r="AA81" s="60"/>
      <c r="AB81" s="59">
        <v>0</v>
      </c>
      <c r="AC81" s="60"/>
      <c r="AD81" s="61">
        <v>0</v>
      </c>
      <c r="AE81" s="62"/>
      <c r="AF81" s="38"/>
      <c r="AH81" s="271"/>
      <c r="AI81" s="28" t="s">
        <v>138</v>
      </c>
      <c r="AJ81" s="102">
        <v>3</v>
      </c>
      <c r="AK81" s="14">
        <v>11</v>
      </c>
      <c r="AL81" s="39">
        <f t="shared" si="0"/>
        <v>2</v>
      </c>
      <c r="AM81" s="14">
        <f t="shared" si="34"/>
        <v>8</v>
      </c>
      <c r="AN81" s="107">
        <v>1</v>
      </c>
      <c r="AO81" s="19">
        <v>2</v>
      </c>
      <c r="AP81" s="59">
        <v>1</v>
      </c>
      <c r="AQ81" s="19">
        <v>6</v>
      </c>
      <c r="AR81" s="107">
        <v>0</v>
      </c>
      <c r="AS81" s="19">
        <v>0</v>
      </c>
      <c r="AT81" s="107">
        <v>0</v>
      </c>
      <c r="AU81" s="24">
        <v>0</v>
      </c>
    </row>
    <row r="82" spans="2:47" ht="15" customHeight="1">
      <c r="B82" s="263"/>
      <c r="C82" s="158" t="s">
        <v>139</v>
      </c>
      <c r="D82" s="61">
        <f t="shared" si="22"/>
        <v>2</v>
      </c>
      <c r="E82" s="58">
        <f t="shared" si="23"/>
        <v>10</v>
      </c>
      <c r="F82" s="61">
        <f t="shared" si="24"/>
        <v>1</v>
      </c>
      <c r="G82" s="58">
        <f t="shared" si="25"/>
        <v>6</v>
      </c>
      <c r="H82" s="61">
        <f t="shared" si="26"/>
        <v>0</v>
      </c>
      <c r="I82" s="58">
        <f t="shared" si="27"/>
        <v>1</v>
      </c>
      <c r="J82" s="61">
        <f t="shared" si="28"/>
        <v>1</v>
      </c>
      <c r="K82" s="58">
        <f t="shared" si="29"/>
        <v>5</v>
      </c>
      <c r="L82" s="61">
        <f t="shared" si="30"/>
        <v>0</v>
      </c>
      <c r="M82" s="58">
        <f t="shared" si="31"/>
        <v>0</v>
      </c>
      <c r="N82" s="61">
        <f t="shared" si="32"/>
        <v>0</v>
      </c>
      <c r="O82" s="58">
        <f t="shared" si="33"/>
        <v>0</v>
      </c>
      <c r="R82" s="327"/>
      <c r="S82" s="34" t="s">
        <v>139</v>
      </c>
      <c r="T82" s="69">
        <v>1</v>
      </c>
      <c r="U82" s="70"/>
      <c r="V82" s="69">
        <v>0</v>
      </c>
      <c r="W82" s="70"/>
      <c r="X82" s="71">
        <v>0</v>
      </c>
      <c r="Y82" s="72"/>
      <c r="Z82" s="71">
        <v>0</v>
      </c>
      <c r="AA82" s="72"/>
      <c r="AB82" s="71">
        <v>0</v>
      </c>
      <c r="AC82" s="72"/>
      <c r="AD82" s="73">
        <v>0</v>
      </c>
      <c r="AE82" s="74"/>
      <c r="AF82" s="38"/>
      <c r="AH82" s="271"/>
      <c r="AI82" s="34" t="s">
        <v>139</v>
      </c>
      <c r="AJ82" s="104">
        <v>1</v>
      </c>
      <c r="AK82" s="16">
        <v>8</v>
      </c>
      <c r="AL82" s="69">
        <f t="shared" si="0"/>
        <v>1</v>
      </c>
      <c r="AM82" s="16">
        <f t="shared" si="34"/>
        <v>5</v>
      </c>
      <c r="AN82" s="109">
        <v>0</v>
      </c>
      <c r="AO82" s="21">
        <v>1</v>
      </c>
      <c r="AP82" s="71">
        <v>1</v>
      </c>
      <c r="AQ82" s="21">
        <v>4</v>
      </c>
      <c r="AR82" s="109">
        <v>0</v>
      </c>
      <c r="AS82" s="21">
        <v>0</v>
      </c>
      <c r="AT82" s="109">
        <v>0</v>
      </c>
      <c r="AU82" s="26">
        <v>0</v>
      </c>
    </row>
    <row r="83" spans="2:47" ht="15" customHeight="1">
      <c r="B83" s="263"/>
      <c r="C83" s="173" t="s">
        <v>163</v>
      </c>
      <c r="D83" s="61">
        <f>SUM(D79:D82)</f>
        <v>20</v>
      </c>
      <c r="E83" s="61">
        <f aca="true" t="shared" si="42" ref="E83:O83">SUM(E79:E82)</f>
        <v>195</v>
      </c>
      <c r="F83" s="61">
        <f t="shared" si="42"/>
        <v>15</v>
      </c>
      <c r="G83" s="61">
        <f t="shared" si="42"/>
        <v>150</v>
      </c>
      <c r="H83" s="61">
        <f t="shared" si="42"/>
        <v>2</v>
      </c>
      <c r="I83" s="61">
        <f t="shared" si="42"/>
        <v>33</v>
      </c>
      <c r="J83" s="61">
        <f t="shared" si="42"/>
        <v>13</v>
      </c>
      <c r="K83" s="61">
        <f t="shared" si="42"/>
        <v>107</v>
      </c>
      <c r="L83" s="61">
        <f t="shared" si="42"/>
        <v>0</v>
      </c>
      <c r="M83" s="61">
        <f t="shared" si="42"/>
        <v>0</v>
      </c>
      <c r="N83" s="61">
        <f t="shared" si="42"/>
        <v>0</v>
      </c>
      <c r="O83" s="61">
        <f t="shared" si="42"/>
        <v>10</v>
      </c>
      <c r="R83" s="327"/>
      <c r="S83" s="28"/>
      <c r="T83" s="39"/>
      <c r="U83" s="58"/>
      <c r="V83" s="39"/>
      <c r="W83" s="58"/>
      <c r="X83" s="59"/>
      <c r="Y83" s="60"/>
      <c r="Z83" s="59"/>
      <c r="AA83" s="60"/>
      <c r="AB83" s="59"/>
      <c r="AC83" s="60"/>
      <c r="AD83" s="61"/>
      <c r="AE83" s="62"/>
      <c r="AF83" s="38"/>
      <c r="AH83" s="271"/>
      <c r="AI83" s="28"/>
      <c r="AJ83" s="102"/>
      <c r="AK83" s="14"/>
      <c r="AL83" s="39"/>
      <c r="AM83" s="14"/>
      <c r="AN83" s="107"/>
      <c r="AO83" s="19"/>
      <c r="AP83" s="59"/>
      <c r="AQ83" s="19"/>
      <c r="AR83" s="107"/>
      <c r="AS83" s="19"/>
      <c r="AT83" s="107"/>
      <c r="AU83" s="24"/>
    </row>
    <row r="84" spans="2:47" ht="15" customHeight="1">
      <c r="B84" s="263"/>
      <c r="C84" s="85" t="s">
        <v>248</v>
      </c>
      <c r="D84" s="61">
        <f t="shared" si="22"/>
        <v>5</v>
      </c>
      <c r="E84" s="58">
        <f t="shared" si="23"/>
        <v>29</v>
      </c>
      <c r="F84" s="61">
        <f t="shared" si="24"/>
        <v>3</v>
      </c>
      <c r="G84" s="58">
        <f t="shared" si="25"/>
        <v>19</v>
      </c>
      <c r="H84" s="61">
        <f t="shared" si="26"/>
        <v>2</v>
      </c>
      <c r="I84" s="58">
        <f t="shared" si="27"/>
        <v>6</v>
      </c>
      <c r="J84" s="61">
        <f t="shared" si="28"/>
        <v>1</v>
      </c>
      <c r="K84" s="58">
        <f t="shared" si="29"/>
        <v>8</v>
      </c>
      <c r="L84" s="61">
        <f t="shared" si="30"/>
        <v>0</v>
      </c>
      <c r="M84" s="58">
        <f t="shared" si="31"/>
        <v>0</v>
      </c>
      <c r="N84" s="61">
        <f t="shared" si="32"/>
        <v>0</v>
      </c>
      <c r="O84" s="58">
        <f t="shared" si="33"/>
        <v>5</v>
      </c>
      <c r="R84" s="327"/>
      <c r="S84" s="5" t="s">
        <v>248</v>
      </c>
      <c r="T84" s="39">
        <v>2</v>
      </c>
      <c r="U84" s="58"/>
      <c r="V84" s="39">
        <v>2</v>
      </c>
      <c r="W84" s="58"/>
      <c r="X84" s="59">
        <v>2</v>
      </c>
      <c r="Y84" s="60"/>
      <c r="Z84" s="59">
        <v>0</v>
      </c>
      <c r="AA84" s="60"/>
      <c r="AB84" s="59">
        <v>0</v>
      </c>
      <c r="AC84" s="60"/>
      <c r="AD84" s="61">
        <v>0</v>
      </c>
      <c r="AE84" s="62"/>
      <c r="AF84" s="38"/>
      <c r="AH84" s="271"/>
      <c r="AI84" s="5" t="s">
        <v>248</v>
      </c>
      <c r="AJ84" s="102">
        <v>3</v>
      </c>
      <c r="AK84" s="14">
        <v>24</v>
      </c>
      <c r="AL84" s="39">
        <f aca="true" t="shared" si="43" ref="AL84:AL91">AN84+AP84+AR84+AT84</f>
        <v>1</v>
      </c>
      <c r="AM84" s="14">
        <f t="shared" si="34"/>
        <v>16</v>
      </c>
      <c r="AN84" s="107">
        <v>0</v>
      </c>
      <c r="AO84" s="19">
        <v>4</v>
      </c>
      <c r="AP84" s="59">
        <v>1</v>
      </c>
      <c r="AQ84" s="19">
        <v>7</v>
      </c>
      <c r="AR84" s="107">
        <v>0</v>
      </c>
      <c r="AS84" s="19">
        <v>0</v>
      </c>
      <c r="AT84" s="107">
        <v>0</v>
      </c>
      <c r="AU84" s="24">
        <v>5</v>
      </c>
    </row>
    <row r="85" spans="2:47" ht="15" customHeight="1">
      <c r="B85" s="263"/>
      <c r="C85" s="85" t="s">
        <v>249</v>
      </c>
      <c r="D85" s="61">
        <f t="shared" si="22"/>
        <v>2</v>
      </c>
      <c r="E85" s="58">
        <f t="shared" si="23"/>
        <v>17</v>
      </c>
      <c r="F85" s="61">
        <f t="shared" si="24"/>
        <v>0</v>
      </c>
      <c r="G85" s="58">
        <f t="shared" si="25"/>
        <v>7</v>
      </c>
      <c r="H85" s="61">
        <f t="shared" si="26"/>
        <v>0</v>
      </c>
      <c r="I85" s="58">
        <f t="shared" si="27"/>
        <v>2</v>
      </c>
      <c r="J85" s="61">
        <f t="shared" si="28"/>
        <v>0</v>
      </c>
      <c r="K85" s="58">
        <f t="shared" si="29"/>
        <v>2</v>
      </c>
      <c r="L85" s="61">
        <f t="shared" si="30"/>
        <v>0</v>
      </c>
      <c r="M85" s="58">
        <f t="shared" si="31"/>
        <v>0</v>
      </c>
      <c r="N85" s="61">
        <f t="shared" si="32"/>
        <v>0</v>
      </c>
      <c r="O85" s="58">
        <f t="shared" si="33"/>
        <v>3</v>
      </c>
      <c r="R85" s="327"/>
      <c r="S85" s="11" t="s">
        <v>249</v>
      </c>
      <c r="T85" s="69">
        <v>2</v>
      </c>
      <c r="U85" s="70"/>
      <c r="V85" s="69">
        <v>0</v>
      </c>
      <c r="W85" s="70"/>
      <c r="X85" s="71">
        <v>0</v>
      </c>
      <c r="Y85" s="72"/>
      <c r="Z85" s="71">
        <v>0</v>
      </c>
      <c r="AA85" s="72"/>
      <c r="AB85" s="71">
        <v>0</v>
      </c>
      <c r="AC85" s="72"/>
      <c r="AD85" s="73">
        <v>0</v>
      </c>
      <c r="AE85" s="74"/>
      <c r="AF85" s="38"/>
      <c r="AH85" s="271"/>
      <c r="AI85" s="11" t="s">
        <v>249</v>
      </c>
      <c r="AJ85" s="104">
        <v>0</v>
      </c>
      <c r="AK85" s="16">
        <v>15</v>
      </c>
      <c r="AL85" s="69">
        <f t="shared" si="43"/>
        <v>0</v>
      </c>
      <c r="AM85" s="16">
        <f t="shared" si="34"/>
        <v>7</v>
      </c>
      <c r="AN85" s="109">
        <v>0</v>
      </c>
      <c r="AO85" s="21">
        <v>2</v>
      </c>
      <c r="AP85" s="71">
        <v>0</v>
      </c>
      <c r="AQ85" s="21">
        <v>2</v>
      </c>
      <c r="AR85" s="109">
        <v>0</v>
      </c>
      <c r="AS85" s="21">
        <v>0</v>
      </c>
      <c r="AT85" s="109">
        <v>0</v>
      </c>
      <c r="AU85" s="26">
        <v>3</v>
      </c>
    </row>
    <row r="86" spans="2:47" ht="15" customHeight="1">
      <c r="B86" s="263"/>
      <c r="C86" s="174" t="s">
        <v>164</v>
      </c>
      <c r="D86" s="61">
        <f>SUM(D84:D85)</f>
        <v>7</v>
      </c>
      <c r="E86" s="61">
        <f aca="true" t="shared" si="44" ref="E86:O86">SUM(E84:E85)</f>
        <v>46</v>
      </c>
      <c r="F86" s="61">
        <f t="shared" si="44"/>
        <v>3</v>
      </c>
      <c r="G86" s="61">
        <f t="shared" si="44"/>
        <v>26</v>
      </c>
      <c r="H86" s="61">
        <f t="shared" si="44"/>
        <v>2</v>
      </c>
      <c r="I86" s="61">
        <f t="shared" si="44"/>
        <v>8</v>
      </c>
      <c r="J86" s="61">
        <f t="shared" si="44"/>
        <v>1</v>
      </c>
      <c r="K86" s="61">
        <f t="shared" si="44"/>
        <v>10</v>
      </c>
      <c r="L86" s="61">
        <f t="shared" si="44"/>
        <v>0</v>
      </c>
      <c r="M86" s="61">
        <f t="shared" si="44"/>
        <v>0</v>
      </c>
      <c r="N86" s="61">
        <f t="shared" si="44"/>
        <v>0</v>
      </c>
      <c r="O86" s="61">
        <f t="shared" si="44"/>
        <v>8</v>
      </c>
      <c r="R86" s="327"/>
      <c r="S86" s="5"/>
      <c r="T86" s="39"/>
      <c r="U86" s="58"/>
      <c r="V86" s="39"/>
      <c r="W86" s="58"/>
      <c r="X86" s="59"/>
      <c r="Y86" s="60"/>
      <c r="Z86" s="59"/>
      <c r="AA86" s="60"/>
      <c r="AB86" s="59"/>
      <c r="AC86" s="60"/>
      <c r="AD86" s="61"/>
      <c r="AE86" s="62"/>
      <c r="AF86" s="38"/>
      <c r="AH86" s="271"/>
      <c r="AI86" s="5"/>
      <c r="AJ86" s="102"/>
      <c r="AK86" s="14"/>
      <c r="AL86" s="39"/>
      <c r="AM86" s="14"/>
      <c r="AN86" s="107"/>
      <c r="AO86" s="19"/>
      <c r="AP86" s="59"/>
      <c r="AQ86" s="19"/>
      <c r="AR86" s="107"/>
      <c r="AS86" s="19"/>
      <c r="AT86" s="107"/>
      <c r="AU86" s="24"/>
    </row>
    <row r="87" spans="2:47" ht="15" customHeight="1">
      <c r="B87" s="263"/>
      <c r="C87" s="85" t="s">
        <v>250</v>
      </c>
      <c r="D87" s="61">
        <f t="shared" si="22"/>
        <v>8</v>
      </c>
      <c r="E87" s="58">
        <f t="shared" si="23"/>
        <v>43</v>
      </c>
      <c r="F87" s="61">
        <f t="shared" si="24"/>
        <v>6</v>
      </c>
      <c r="G87" s="58">
        <f t="shared" si="25"/>
        <v>32</v>
      </c>
      <c r="H87" s="61">
        <f t="shared" si="26"/>
        <v>0</v>
      </c>
      <c r="I87" s="58">
        <f t="shared" si="27"/>
        <v>9</v>
      </c>
      <c r="J87" s="61">
        <f t="shared" si="28"/>
        <v>6</v>
      </c>
      <c r="K87" s="58">
        <f t="shared" si="29"/>
        <v>19</v>
      </c>
      <c r="L87" s="61">
        <f t="shared" si="30"/>
        <v>0</v>
      </c>
      <c r="M87" s="58">
        <f t="shared" si="31"/>
        <v>1</v>
      </c>
      <c r="N87" s="61">
        <f t="shared" si="32"/>
        <v>0</v>
      </c>
      <c r="O87" s="58">
        <f t="shared" si="33"/>
        <v>3</v>
      </c>
      <c r="R87" s="327"/>
      <c r="S87" s="5" t="s">
        <v>250</v>
      </c>
      <c r="T87" s="39">
        <v>5</v>
      </c>
      <c r="U87" s="58"/>
      <c r="V87" s="39">
        <v>3</v>
      </c>
      <c r="W87" s="58"/>
      <c r="X87" s="59">
        <v>0</v>
      </c>
      <c r="Y87" s="60"/>
      <c r="Z87" s="59">
        <v>3</v>
      </c>
      <c r="AA87" s="60"/>
      <c r="AB87" s="59">
        <v>0</v>
      </c>
      <c r="AC87" s="60"/>
      <c r="AD87" s="61">
        <v>0</v>
      </c>
      <c r="AE87" s="62"/>
      <c r="AF87" s="38"/>
      <c r="AH87" s="271"/>
      <c r="AI87" s="5" t="s">
        <v>250</v>
      </c>
      <c r="AJ87" s="102">
        <v>3</v>
      </c>
      <c r="AK87" s="14">
        <v>35</v>
      </c>
      <c r="AL87" s="39">
        <f t="shared" si="43"/>
        <v>3</v>
      </c>
      <c r="AM87" s="14">
        <f t="shared" si="34"/>
        <v>26</v>
      </c>
      <c r="AN87" s="107">
        <v>0</v>
      </c>
      <c r="AO87" s="19">
        <v>9</v>
      </c>
      <c r="AP87" s="59">
        <v>3</v>
      </c>
      <c r="AQ87" s="19">
        <v>13</v>
      </c>
      <c r="AR87" s="107">
        <v>0</v>
      </c>
      <c r="AS87" s="19">
        <v>1</v>
      </c>
      <c r="AT87" s="107">
        <v>0</v>
      </c>
      <c r="AU87" s="24">
        <v>3</v>
      </c>
    </row>
    <row r="88" spans="2:47" ht="15" customHeight="1">
      <c r="B88" s="263"/>
      <c r="C88" s="85" t="s">
        <v>251</v>
      </c>
      <c r="D88" s="61">
        <f t="shared" si="22"/>
        <v>4</v>
      </c>
      <c r="E88" s="58">
        <f t="shared" si="23"/>
        <v>14</v>
      </c>
      <c r="F88" s="61">
        <f t="shared" si="24"/>
        <v>1</v>
      </c>
      <c r="G88" s="58">
        <f t="shared" si="25"/>
        <v>4</v>
      </c>
      <c r="H88" s="61">
        <f t="shared" si="26"/>
        <v>0</v>
      </c>
      <c r="I88" s="58">
        <f t="shared" si="27"/>
        <v>2</v>
      </c>
      <c r="J88" s="61">
        <f t="shared" si="28"/>
        <v>1</v>
      </c>
      <c r="K88" s="58">
        <f t="shared" si="29"/>
        <v>2</v>
      </c>
      <c r="L88" s="61">
        <f t="shared" si="30"/>
        <v>0</v>
      </c>
      <c r="M88" s="58">
        <f t="shared" si="31"/>
        <v>0</v>
      </c>
      <c r="N88" s="61">
        <f t="shared" si="32"/>
        <v>0</v>
      </c>
      <c r="O88" s="58">
        <f t="shared" si="33"/>
        <v>0</v>
      </c>
      <c r="R88" s="327"/>
      <c r="S88" s="5" t="s">
        <v>251</v>
      </c>
      <c r="T88" s="39">
        <v>4</v>
      </c>
      <c r="U88" s="58"/>
      <c r="V88" s="39">
        <v>1</v>
      </c>
      <c r="W88" s="58"/>
      <c r="X88" s="59">
        <v>0</v>
      </c>
      <c r="Y88" s="60"/>
      <c r="Z88" s="59">
        <v>1</v>
      </c>
      <c r="AA88" s="60"/>
      <c r="AB88" s="59">
        <v>0</v>
      </c>
      <c r="AC88" s="60"/>
      <c r="AD88" s="61">
        <v>0</v>
      </c>
      <c r="AE88" s="62"/>
      <c r="AF88" s="38"/>
      <c r="AH88" s="271"/>
      <c r="AI88" s="5" t="s">
        <v>251</v>
      </c>
      <c r="AJ88" s="102">
        <v>0</v>
      </c>
      <c r="AK88" s="14">
        <v>10</v>
      </c>
      <c r="AL88" s="39">
        <f t="shared" si="43"/>
        <v>0</v>
      </c>
      <c r="AM88" s="14">
        <f t="shared" si="34"/>
        <v>3</v>
      </c>
      <c r="AN88" s="107">
        <v>0</v>
      </c>
      <c r="AO88" s="19">
        <v>2</v>
      </c>
      <c r="AP88" s="59">
        <v>0</v>
      </c>
      <c r="AQ88" s="19">
        <v>1</v>
      </c>
      <c r="AR88" s="107">
        <v>0</v>
      </c>
      <c r="AS88" s="19">
        <v>0</v>
      </c>
      <c r="AT88" s="107">
        <v>0</v>
      </c>
      <c r="AU88" s="24">
        <v>0</v>
      </c>
    </row>
    <row r="89" spans="2:47" ht="15" customHeight="1">
      <c r="B89" s="263"/>
      <c r="C89" s="85" t="s">
        <v>252</v>
      </c>
      <c r="D89" s="61">
        <f t="shared" si="22"/>
        <v>6</v>
      </c>
      <c r="E89" s="58">
        <f t="shared" si="23"/>
        <v>31</v>
      </c>
      <c r="F89" s="61">
        <f t="shared" si="24"/>
        <v>3</v>
      </c>
      <c r="G89" s="58">
        <f t="shared" si="25"/>
        <v>13</v>
      </c>
      <c r="H89" s="61">
        <f t="shared" si="26"/>
        <v>1</v>
      </c>
      <c r="I89" s="58">
        <f t="shared" si="27"/>
        <v>5</v>
      </c>
      <c r="J89" s="61">
        <f t="shared" si="28"/>
        <v>2</v>
      </c>
      <c r="K89" s="58">
        <f t="shared" si="29"/>
        <v>7</v>
      </c>
      <c r="L89" s="61">
        <f t="shared" si="30"/>
        <v>0</v>
      </c>
      <c r="M89" s="58">
        <f t="shared" si="31"/>
        <v>0</v>
      </c>
      <c r="N89" s="61">
        <f t="shared" si="32"/>
        <v>0</v>
      </c>
      <c r="O89" s="58">
        <f t="shared" si="33"/>
        <v>1</v>
      </c>
      <c r="R89" s="327"/>
      <c r="S89" s="5" t="s">
        <v>252</v>
      </c>
      <c r="T89" s="39">
        <v>2</v>
      </c>
      <c r="U89" s="58"/>
      <c r="V89" s="39">
        <v>1</v>
      </c>
      <c r="W89" s="58"/>
      <c r="X89" s="59">
        <v>0</v>
      </c>
      <c r="Y89" s="60"/>
      <c r="Z89" s="59">
        <v>1</v>
      </c>
      <c r="AA89" s="60"/>
      <c r="AB89" s="59">
        <v>0</v>
      </c>
      <c r="AC89" s="60"/>
      <c r="AD89" s="61">
        <v>0</v>
      </c>
      <c r="AE89" s="62"/>
      <c r="AF89" s="38"/>
      <c r="AH89" s="271"/>
      <c r="AI89" s="5" t="s">
        <v>252</v>
      </c>
      <c r="AJ89" s="102">
        <v>4</v>
      </c>
      <c r="AK89" s="14">
        <v>25</v>
      </c>
      <c r="AL89" s="39">
        <f t="shared" si="43"/>
        <v>2</v>
      </c>
      <c r="AM89" s="14">
        <f t="shared" si="34"/>
        <v>10</v>
      </c>
      <c r="AN89" s="107">
        <v>1</v>
      </c>
      <c r="AO89" s="19">
        <v>4</v>
      </c>
      <c r="AP89" s="59">
        <v>1</v>
      </c>
      <c r="AQ89" s="19">
        <v>5</v>
      </c>
      <c r="AR89" s="107">
        <v>0</v>
      </c>
      <c r="AS89" s="19">
        <v>0</v>
      </c>
      <c r="AT89" s="107">
        <v>0</v>
      </c>
      <c r="AU89" s="24">
        <v>1</v>
      </c>
    </row>
    <row r="90" spans="2:47" ht="15" customHeight="1">
      <c r="B90" s="263"/>
      <c r="C90" s="85" t="s">
        <v>253</v>
      </c>
      <c r="D90" s="61">
        <f t="shared" si="22"/>
        <v>1</v>
      </c>
      <c r="E90" s="58">
        <f t="shared" si="23"/>
        <v>8</v>
      </c>
      <c r="F90" s="61">
        <f t="shared" si="24"/>
        <v>0</v>
      </c>
      <c r="G90" s="58">
        <f t="shared" si="25"/>
        <v>4</v>
      </c>
      <c r="H90" s="61">
        <f t="shared" si="26"/>
        <v>0</v>
      </c>
      <c r="I90" s="58">
        <f t="shared" si="27"/>
        <v>0</v>
      </c>
      <c r="J90" s="61">
        <f t="shared" si="28"/>
        <v>0</v>
      </c>
      <c r="K90" s="58">
        <f t="shared" si="29"/>
        <v>4</v>
      </c>
      <c r="L90" s="61">
        <f t="shared" si="30"/>
        <v>0</v>
      </c>
      <c r="M90" s="58">
        <f t="shared" si="31"/>
        <v>0</v>
      </c>
      <c r="N90" s="61">
        <f t="shared" si="32"/>
        <v>0</v>
      </c>
      <c r="O90" s="58">
        <f t="shared" si="33"/>
        <v>0</v>
      </c>
      <c r="R90" s="327"/>
      <c r="S90" s="5" t="s">
        <v>253</v>
      </c>
      <c r="T90" s="39">
        <v>1</v>
      </c>
      <c r="U90" s="58"/>
      <c r="V90" s="39">
        <v>0</v>
      </c>
      <c r="W90" s="58"/>
      <c r="X90" s="59">
        <v>0</v>
      </c>
      <c r="Y90" s="60"/>
      <c r="Z90" s="59">
        <v>0</v>
      </c>
      <c r="AA90" s="60"/>
      <c r="AB90" s="59">
        <v>0</v>
      </c>
      <c r="AC90" s="60"/>
      <c r="AD90" s="61">
        <v>0</v>
      </c>
      <c r="AE90" s="62"/>
      <c r="AF90" s="38"/>
      <c r="AH90" s="271"/>
      <c r="AI90" s="5" t="s">
        <v>253</v>
      </c>
      <c r="AJ90" s="102">
        <v>0</v>
      </c>
      <c r="AK90" s="14">
        <v>7</v>
      </c>
      <c r="AL90" s="39">
        <f t="shared" si="43"/>
        <v>0</v>
      </c>
      <c r="AM90" s="14">
        <f t="shared" si="34"/>
        <v>4</v>
      </c>
      <c r="AN90" s="107">
        <v>0</v>
      </c>
      <c r="AO90" s="19">
        <v>0</v>
      </c>
      <c r="AP90" s="59">
        <v>0</v>
      </c>
      <c r="AQ90" s="19">
        <v>4</v>
      </c>
      <c r="AR90" s="107">
        <v>0</v>
      </c>
      <c r="AS90" s="19">
        <v>0</v>
      </c>
      <c r="AT90" s="107">
        <v>0</v>
      </c>
      <c r="AU90" s="24">
        <v>0</v>
      </c>
    </row>
    <row r="91" spans="2:47" ht="15" customHeight="1" thickBot="1">
      <c r="B91" s="263"/>
      <c r="C91" s="85" t="s">
        <v>254</v>
      </c>
      <c r="D91" s="61">
        <f t="shared" si="22"/>
        <v>1</v>
      </c>
      <c r="E91" s="58">
        <f t="shared" si="23"/>
        <v>4</v>
      </c>
      <c r="F91" s="61">
        <f t="shared" si="24"/>
        <v>0</v>
      </c>
      <c r="G91" s="58">
        <f t="shared" si="25"/>
        <v>1</v>
      </c>
      <c r="H91" s="61">
        <f t="shared" si="26"/>
        <v>0</v>
      </c>
      <c r="I91" s="58">
        <f t="shared" si="27"/>
        <v>1</v>
      </c>
      <c r="J91" s="61">
        <f t="shared" si="28"/>
        <v>0</v>
      </c>
      <c r="K91" s="58">
        <f t="shared" si="29"/>
        <v>0</v>
      </c>
      <c r="L91" s="61">
        <f t="shared" si="30"/>
        <v>0</v>
      </c>
      <c r="M91" s="58">
        <f t="shared" si="31"/>
        <v>0</v>
      </c>
      <c r="N91" s="61">
        <f t="shared" si="32"/>
        <v>0</v>
      </c>
      <c r="O91" s="58">
        <f t="shared" si="33"/>
        <v>0</v>
      </c>
      <c r="R91" s="327"/>
      <c r="S91" s="9" t="s">
        <v>254</v>
      </c>
      <c r="T91" s="63">
        <v>1</v>
      </c>
      <c r="U91" s="64"/>
      <c r="V91" s="63">
        <v>0</v>
      </c>
      <c r="W91" s="64"/>
      <c r="X91" s="65">
        <v>0</v>
      </c>
      <c r="Y91" s="66"/>
      <c r="Z91" s="65">
        <v>0</v>
      </c>
      <c r="AA91" s="66"/>
      <c r="AB91" s="65">
        <v>0</v>
      </c>
      <c r="AC91" s="66"/>
      <c r="AD91" s="67">
        <v>0</v>
      </c>
      <c r="AE91" s="68"/>
      <c r="AF91" s="38"/>
      <c r="AH91" s="271"/>
      <c r="AI91" s="9" t="s">
        <v>254</v>
      </c>
      <c r="AJ91" s="103">
        <v>0</v>
      </c>
      <c r="AK91" s="15">
        <v>3</v>
      </c>
      <c r="AL91" s="63">
        <f t="shared" si="43"/>
        <v>0</v>
      </c>
      <c r="AM91" s="15">
        <f t="shared" si="34"/>
        <v>1</v>
      </c>
      <c r="AN91" s="108">
        <v>0</v>
      </c>
      <c r="AO91" s="20">
        <v>1</v>
      </c>
      <c r="AP91" s="65">
        <v>0</v>
      </c>
      <c r="AQ91" s="20">
        <v>0</v>
      </c>
      <c r="AR91" s="108">
        <v>0</v>
      </c>
      <c r="AS91" s="20">
        <v>0</v>
      </c>
      <c r="AT91" s="108">
        <v>0</v>
      </c>
      <c r="AU91" s="25">
        <v>0</v>
      </c>
    </row>
    <row r="92" spans="2:47" ht="15" customHeight="1" thickBot="1">
      <c r="B92" s="263"/>
      <c r="C92" s="174" t="s">
        <v>165</v>
      </c>
      <c r="D92" s="61">
        <f>SUM(D87:D91)</f>
        <v>20</v>
      </c>
      <c r="E92" s="61">
        <f aca="true" t="shared" si="45" ref="E92:O92">SUM(E87:E91)</f>
        <v>100</v>
      </c>
      <c r="F92" s="61">
        <f t="shared" si="45"/>
        <v>10</v>
      </c>
      <c r="G92" s="61">
        <f t="shared" si="45"/>
        <v>54</v>
      </c>
      <c r="H92" s="61">
        <f t="shared" si="45"/>
        <v>1</v>
      </c>
      <c r="I92" s="61">
        <f t="shared" si="45"/>
        <v>17</v>
      </c>
      <c r="J92" s="61">
        <f t="shared" si="45"/>
        <v>9</v>
      </c>
      <c r="K92" s="61">
        <f t="shared" si="45"/>
        <v>32</v>
      </c>
      <c r="L92" s="61">
        <f t="shared" si="45"/>
        <v>0</v>
      </c>
      <c r="M92" s="61">
        <f t="shared" si="45"/>
        <v>1</v>
      </c>
      <c r="N92" s="61">
        <f t="shared" si="45"/>
        <v>0</v>
      </c>
      <c r="O92" s="61">
        <f t="shared" si="45"/>
        <v>4</v>
      </c>
      <c r="R92" s="327"/>
      <c r="S92" s="9"/>
      <c r="T92" s="63"/>
      <c r="U92" s="64"/>
      <c r="V92" s="63"/>
      <c r="W92" s="64"/>
      <c r="X92" s="65"/>
      <c r="Y92" s="66"/>
      <c r="Z92" s="65"/>
      <c r="AA92" s="66"/>
      <c r="AB92" s="65"/>
      <c r="AC92" s="66"/>
      <c r="AD92" s="67"/>
      <c r="AE92" s="68"/>
      <c r="AF92" s="38"/>
      <c r="AH92" s="271"/>
      <c r="AI92" s="9"/>
      <c r="AJ92" s="103"/>
      <c r="AK92" s="15"/>
      <c r="AL92" s="63"/>
      <c r="AM92" s="15"/>
      <c r="AN92" s="108"/>
      <c r="AO92" s="20"/>
      <c r="AP92" s="65"/>
      <c r="AQ92" s="20"/>
      <c r="AR92" s="108"/>
      <c r="AS92" s="20"/>
      <c r="AT92" s="108"/>
      <c r="AU92" s="25"/>
    </row>
    <row r="93" spans="2:47" ht="15" customHeight="1">
      <c r="B93" s="263" t="s">
        <v>125</v>
      </c>
      <c r="C93" s="85" t="s">
        <v>255</v>
      </c>
      <c r="D93" s="61">
        <f aca="true" t="shared" si="46" ref="D93:D107">$T93+$AJ93</f>
        <v>3</v>
      </c>
      <c r="E93" s="58">
        <f aca="true" t="shared" si="47" ref="E93:E107">$AK93+$D93</f>
        <v>15</v>
      </c>
      <c r="F93" s="61">
        <f aca="true" t="shared" si="48" ref="F93:F107">$H93+$J93+$L93+$N93</f>
        <v>2</v>
      </c>
      <c r="G93" s="58">
        <f aca="true" t="shared" si="49" ref="G93:G107">$I93+$K93+$M93+$O93</f>
        <v>11</v>
      </c>
      <c r="H93" s="61">
        <f aca="true" t="shared" si="50" ref="H93:H107">$X93+$AN93</f>
        <v>2</v>
      </c>
      <c r="I93" s="58">
        <f aca="true" t="shared" si="51" ref="I93:I107">$H93+$AO93</f>
        <v>3</v>
      </c>
      <c r="J93" s="61">
        <f aca="true" t="shared" si="52" ref="J93:J107">$Z93+$AP93</f>
        <v>0</v>
      </c>
      <c r="K93" s="58">
        <f aca="true" t="shared" si="53" ref="K93:K107">$J93+$AQ93</f>
        <v>5</v>
      </c>
      <c r="L93" s="61">
        <f aca="true" t="shared" si="54" ref="L93:L107">$AB93+$AR93</f>
        <v>0</v>
      </c>
      <c r="M93" s="58">
        <f aca="true" t="shared" si="55" ref="M93:M107">$L93+$AS93</f>
        <v>2</v>
      </c>
      <c r="N93" s="61">
        <f aca="true" t="shared" si="56" ref="N93:N107">$AD93+$AT93</f>
        <v>0</v>
      </c>
      <c r="O93" s="58">
        <f aca="true" t="shared" si="57" ref="O93:O107">$N93+$AU93</f>
        <v>1</v>
      </c>
      <c r="R93" s="326" t="s">
        <v>125</v>
      </c>
      <c r="S93" s="5" t="s">
        <v>255</v>
      </c>
      <c r="T93" s="39">
        <v>3</v>
      </c>
      <c r="U93" s="58"/>
      <c r="V93" s="39">
        <v>2</v>
      </c>
      <c r="W93" s="58"/>
      <c r="X93" s="59">
        <v>2</v>
      </c>
      <c r="Y93" s="60"/>
      <c r="Z93" s="59">
        <v>0</v>
      </c>
      <c r="AA93" s="60"/>
      <c r="AB93" s="59">
        <v>0</v>
      </c>
      <c r="AC93" s="60"/>
      <c r="AD93" s="61">
        <v>0</v>
      </c>
      <c r="AE93" s="57"/>
      <c r="AF93" s="38"/>
      <c r="AH93" s="272" t="s">
        <v>125</v>
      </c>
      <c r="AI93" s="5" t="s">
        <v>255</v>
      </c>
      <c r="AJ93" s="102">
        <v>0</v>
      </c>
      <c r="AK93" s="14">
        <v>12</v>
      </c>
      <c r="AL93" s="39">
        <f aca="true" t="shared" si="58" ref="AL93:AL107">AN93+AP93+AR93+AT93</f>
        <v>0</v>
      </c>
      <c r="AM93" s="14">
        <f aca="true" t="shared" si="59" ref="AM93:AM107">AO93+AQ93+AS93+AU93</f>
        <v>9</v>
      </c>
      <c r="AN93" s="107">
        <v>0</v>
      </c>
      <c r="AO93" s="14">
        <v>1</v>
      </c>
      <c r="AP93" s="59">
        <v>0</v>
      </c>
      <c r="AQ93" s="19">
        <v>5</v>
      </c>
      <c r="AR93" s="107">
        <v>0</v>
      </c>
      <c r="AS93" s="19">
        <v>2</v>
      </c>
      <c r="AT93" s="107">
        <v>0</v>
      </c>
      <c r="AU93" s="24">
        <v>1</v>
      </c>
    </row>
    <row r="94" spans="2:47" ht="15" customHeight="1">
      <c r="B94" s="263"/>
      <c r="C94" s="85" t="s">
        <v>256</v>
      </c>
      <c r="D94" s="61">
        <f t="shared" si="46"/>
        <v>1</v>
      </c>
      <c r="E94" s="58">
        <f t="shared" si="47"/>
        <v>1</v>
      </c>
      <c r="F94" s="61">
        <f t="shared" si="48"/>
        <v>1</v>
      </c>
      <c r="G94" s="58">
        <f t="shared" si="49"/>
        <v>1</v>
      </c>
      <c r="H94" s="61">
        <f t="shared" si="50"/>
        <v>1</v>
      </c>
      <c r="I94" s="58">
        <f t="shared" si="51"/>
        <v>1</v>
      </c>
      <c r="J94" s="61">
        <f t="shared" si="52"/>
        <v>0</v>
      </c>
      <c r="K94" s="58">
        <f t="shared" si="53"/>
        <v>0</v>
      </c>
      <c r="L94" s="61">
        <f t="shared" si="54"/>
        <v>0</v>
      </c>
      <c r="M94" s="58">
        <f t="shared" si="55"/>
        <v>0</v>
      </c>
      <c r="N94" s="61">
        <f t="shared" si="56"/>
        <v>0</v>
      </c>
      <c r="O94" s="58">
        <f t="shared" si="57"/>
        <v>0</v>
      </c>
      <c r="R94" s="327"/>
      <c r="S94" s="11" t="s">
        <v>256</v>
      </c>
      <c r="T94" s="69">
        <v>0</v>
      </c>
      <c r="U94" s="70"/>
      <c r="V94" s="69">
        <v>0</v>
      </c>
      <c r="W94" s="70"/>
      <c r="X94" s="71">
        <v>0</v>
      </c>
      <c r="Y94" s="72"/>
      <c r="Z94" s="71">
        <v>0</v>
      </c>
      <c r="AA94" s="72"/>
      <c r="AB94" s="71">
        <v>0</v>
      </c>
      <c r="AC94" s="72"/>
      <c r="AD94" s="73">
        <v>0</v>
      </c>
      <c r="AE94" s="74"/>
      <c r="AF94" s="38"/>
      <c r="AH94" s="273"/>
      <c r="AI94" s="11" t="s">
        <v>256</v>
      </c>
      <c r="AJ94" s="104">
        <v>1</v>
      </c>
      <c r="AK94" s="16">
        <v>0</v>
      </c>
      <c r="AL94" s="69">
        <f t="shared" si="58"/>
        <v>1</v>
      </c>
      <c r="AM94" s="16">
        <f t="shared" si="59"/>
        <v>0</v>
      </c>
      <c r="AN94" s="109">
        <v>1</v>
      </c>
      <c r="AO94" s="21">
        <v>0</v>
      </c>
      <c r="AP94" s="71">
        <v>0</v>
      </c>
      <c r="AQ94" s="21">
        <v>0</v>
      </c>
      <c r="AR94" s="109">
        <v>0</v>
      </c>
      <c r="AS94" s="21">
        <v>0</v>
      </c>
      <c r="AT94" s="109">
        <v>0</v>
      </c>
      <c r="AU94" s="26">
        <v>0</v>
      </c>
    </row>
    <row r="95" spans="2:47" ht="15" customHeight="1">
      <c r="B95" s="263"/>
      <c r="C95" s="174" t="s">
        <v>166</v>
      </c>
      <c r="D95" s="61">
        <f>SUM(D93:D94)</f>
        <v>4</v>
      </c>
      <c r="E95" s="61">
        <f aca="true" t="shared" si="60" ref="E95:O95">SUM(E93:E94)</f>
        <v>16</v>
      </c>
      <c r="F95" s="61">
        <f t="shared" si="60"/>
        <v>3</v>
      </c>
      <c r="G95" s="61">
        <f t="shared" si="60"/>
        <v>12</v>
      </c>
      <c r="H95" s="61">
        <f t="shared" si="60"/>
        <v>3</v>
      </c>
      <c r="I95" s="61">
        <f t="shared" si="60"/>
        <v>4</v>
      </c>
      <c r="J95" s="61">
        <f t="shared" si="60"/>
        <v>0</v>
      </c>
      <c r="K95" s="61">
        <f t="shared" si="60"/>
        <v>5</v>
      </c>
      <c r="L95" s="61">
        <f t="shared" si="60"/>
        <v>0</v>
      </c>
      <c r="M95" s="61">
        <f t="shared" si="60"/>
        <v>2</v>
      </c>
      <c r="N95" s="61">
        <f t="shared" si="60"/>
        <v>0</v>
      </c>
      <c r="O95" s="61">
        <f t="shared" si="60"/>
        <v>1</v>
      </c>
      <c r="R95" s="327"/>
      <c r="S95" s="5"/>
      <c r="T95" s="39"/>
      <c r="U95" s="58"/>
      <c r="V95" s="39"/>
      <c r="W95" s="58"/>
      <c r="X95" s="59"/>
      <c r="Y95" s="60"/>
      <c r="Z95" s="59"/>
      <c r="AA95" s="60"/>
      <c r="AB95" s="59"/>
      <c r="AC95" s="60"/>
      <c r="AD95" s="61"/>
      <c r="AE95" s="62"/>
      <c r="AF95" s="38"/>
      <c r="AH95" s="273"/>
      <c r="AI95" s="5"/>
      <c r="AJ95" s="102"/>
      <c r="AK95" s="14"/>
      <c r="AL95" s="39"/>
      <c r="AM95" s="14"/>
      <c r="AN95" s="107"/>
      <c r="AO95" s="19"/>
      <c r="AP95" s="59"/>
      <c r="AQ95" s="19"/>
      <c r="AR95" s="107"/>
      <c r="AS95" s="19"/>
      <c r="AT95" s="107"/>
      <c r="AU95" s="24"/>
    </row>
    <row r="96" spans="2:47" ht="15" customHeight="1">
      <c r="B96" s="263"/>
      <c r="C96" s="85" t="s">
        <v>257</v>
      </c>
      <c r="D96" s="61">
        <f t="shared" si="46"/>
        <v>0</v>
      </c>
      <c r="E96" s="58">
        <f t="shared" si="47"/>
        <v>12</v>
      </c>
      <c r="F96" s="61">
        <f t="shared" si="48"/>
        <v>0</v>
      </c>
      <c r="G96" s="58">
        <f t="shared" si="49"/>
        <v>5</v>
      </c>
      <c r="H96" s="61">
        <f t="shared" si="50"/>
        <v>0</v>
      </c>
      <c r="I96" s="58">
        <f t="shared" si="51"/>
        <v>0</v>
      </c>
      <c r="J96" s="61">
        <f t="shared" si="52"/>
        <v>0</v>
      </c>
      <c r="K96" s="58">
        <f t="shared" si="53"/>
        <v>5</v>
      </c>
      <c r="L96" s="61">
        <f t="shared" si="54"/>
        <v>0</v>
      </c>
      <c r="M96" s="58">
        <f t="shared" si="55"/>
        <v>0</v>
      </c>
      <c r="N96" s="61">
        <f t="shared" si="56"/>
        <v>0</v>
      </c>
      <c r="O96" s="58">
        <f t="shared" si="57"/>
        <v>0</v>
      </c>
      <c r="R96" s="327"/>
      <c r="S96" s="5" t="s">
        <v>257</v>
      </c>
      <c r="T96" s="39">
        <v>0</v>
      </c>
      <c r="U96" s="58"/>
      <c r="V96" s="39">
        <v>0</v>
      </c>
      <c r="W96" s="58"/>
      <c r="X96" s="59">
        <v>0</v>
      </c>
      <c r="Y96" s="60"/>
      <c r="Z96" s="59">
        <v>0</v>
      </c>
      <c r="AA96" s="60"/>
      <c r="AB96" s="59">
        <v>0</v>
      </c>
      <c r="AC96" s="60"/>
      <c r="AD96" s="61">
        <v>0</v>
      </c>
      <c r="AE96" s="62"/>
      <c r="AF96" s="38"/>
      <c r="AH96" s="273"/>
      <c r="AI96" s="5" t="s">
        <v>257</v>
      </c>
      <c r="AJ96" s="102">
        <v>0</v>
      </c>
      <c r="AK96" s="14">
        <v>12</v>
      </c>
      <c r="AL96" s="39">
        <f t="shared" si="58"/>
        <v>0</v>
      </c>
      <c r="AM96" s="14">
        <f t="shared" si="59"/>
        <v>5</v>
      </c>
      <c r="AN96" s="107">
        <v>0</v>
      </c>
      <c r="AO96" s="19">
        <v>0</v>
      </c>
      <c r="AP96" s="59">
        <v>0</v>
      </c>
      <c r="AQ96" s="19">
        <v>5</v>
      </c>
      <c r="AR96" s="107">
        <v>0</v>
      </c>
      <c r="AS96" s="19">
        <v>0</v>
      </c>
      <c r="AT96" s="107">
        <v>0</v>
      </c>
      <c r="AU96" s="24">
        <v>0</v>
      </c>
    </row>
    <row r="97" spans="2:47" ht="15" customHeight="1">
      <c r="B97" s="263"/>
      <c r="C97" s="85" t="s">
        <v>258</v>
      </c>
      <c r="D97" s="61">
        <f t="shared" si="46"/>
        <v>2</v>
      </c>
      <c r="E97" s="58">
        <f t="shared" si="47"/>
        <v>30</v>
      </c>
      <c r="F97" s="61">
        <f t="shared" si="48"/>
        <v>1</v>
      </c>
      <c r="G97" s="58">
        <f t="shared" si="49"/>
        <v>15</v>
      </c>
      <c r="H97" s="61">
        <f t="shared" si="50"/>
        <v>0</v>
      </c>
      <c r="I97" s="58">
        <f t="shared" si="51"/>
        <v>3</v>
      </c>
      <c r="J97" s="61">
        <f t="shared" si="52"/>
        <v>1</v>
      </c>
      <c r="K97" s="58">
        <f t="shared" si="53"/>
        <v>9</v>
      </c>
      <c r="L97" s="61">
        <f t="shared" si="54"/>
        <v>0</v>
      </c>
      <c r="M97" s="58">
        <f t="shared" si="55"/>
        <v>0</v>
      </c>
      <c r="N97" s="61">
        <f t="shared" si="56"/>
        <v>0</v>
      </c>
      <c r="O97" s="58">
        <f t="shared" si="57"/>
        <v>3</v>
      </c>
      <c r="R97" s="327"/>
      <c r="S97" s="11" t="s">
        <v>258</v>
      </c>
      <c r="T97" s="69">
        <v>1</v>
      </c>
      <c r="U97" s="70"/>
      <c r="V97" s="69">
        <v>0</v>
      </c>
      <c r="W97" s="70"/>
      <c r="X97" s="71">
        <v>0</v>
      </c>
      <c r="Y97" s="72"/>
      <c r="Z97" s="71">
        <v>0</v>
      </c>
      <c r="AA97" s="72"/>
      <c r="AB97" s="71">
        <v>0</v>
      </c>
      <c r="AC97" s="72"/>
      <c r="AD97" s="73">
        <v>0</v>
      </c>
      <c r="AE97" s="74"/>
      <c r="AF97" s="38"/>
      <c r="AH97" s="273"/>
      <c r="AI97" s="11" t="s">
        <v>258</v>
      </c>
      <c r="AJ97" s="104">
        <v>1</v>
      </c>
      <c r="AK97" s="16">
        <v>28</v>
      </c>
      <c r="AL97" s="69">
        <f t="shared" si="58"/>
        <v>1</v>
      </c>
      <c r="AM97" s="16">
        <f t="shared" si="59"/>
        <v>14</v>
      </c>
      <c r="AN97" s="109">
        <v>0</v>
      </c>
      <c r="AO97" s="21">
        <v>3</v>
      </c>
      <c r="AP97" s="71">
        <v>1</v>
      </c>
      <c r="AQ97" s="21">
        <v>8</v>
      </c>
      <c r="AR97" s="109">
        <v>0</v>
      </c>
      <c r="AS97" s="21">
        <v>0</v>
      </c>
      <c r="AT97" s="109">
        <v>0</v>
      </c>
      <c r="AU97" s="26">
        <v>3</v>
      </c>
    </row>
    <row r="98" spans="2:47" ht="15" customHeight="1">
      <c r="B98" s="263"/>
      <c r="C98" s="174" t="s">
        <v>167</v>
      </c>
      <c r="D98" s="61">
        <f>SUM(D96:D97)</f>
        <v>2</v>
      </c>
      <c r="E98" s="61">
        <f aca="true" t="shared" si="61" ref="E98:O98">SUM(E96:E97)</f>
        <v>42</v>
      </c>
      <c r="F98" s="61">
        <f t="shared" si="61"/>
        <v>1</v>
      </c>
      <c r="G98" s="61">
        <f t="shared" si="61"/>
        <v>20</v>
      </c>
      <c r="H98" s="61">
        <f t="shared" si="61"/>
        <v>0</v>
      </c>
      <c r="I98" s="61">
        <f t="shared" si="61"/>
        <v>3</v>
      </c>
      <c r="J98" s="61">
        <f t="shared" si="61"/>
        <v>1</v>
      </c>
      <c r="K98" s="61">
        <f t="shared" si="61"/>
        <v>14</v>
      </c>
      <c r="L98" s="61">
        <f t="shared" si="61"/>
        <v>0</v>
      </c>
      <c r="M98" s="61">
        <f t="shared" si="61"/>
        <v>0</v>
      </c>
      <c r="N98" s="61">
        <f t="shared" si="61"/>
        <v>0</v>
      </c>
      <c r="O98" s="61">
        <f t="shared" si="61"/>
        <v>3</v>
      </c>
      <c r="R98" s="327"/>
      <c r="S98" s="5"/>
      <c r="T98" s="39"/>
      <c r="U98" s="58"/>
      <c r="V98" s="39"/>
      <c r="W98" s="58"/>
      <c r="X98" s="59"/>
      <c r="Y98" s="60"/>
      <c r="Z98" s="59"/>
      <c r="AA98" s="60"/>
      <c r="AB98" s="59"/>
      <c r="AC98" s="60"/>
      <c r="AD98" s="61"/>
      <c r="AE98" s="62"/>
      <c r="AF98" s="38"/>
      <c r="AH98" s="273"/>
      <c r="AI98" s="5"/>
      <c r="AJ98" s="102"/>
      <c r="AK98" s="14"/>
      <c r="AL98" s="39"/>
      <c r="AM98" s="14"/>
      <c r="AN98" s="107"/>
      <c r="AO98" s="19"/>
      <c r="AP98" s="59"/>
      <c r="AQ98" s="19"/>
      <c r="AR98" s="107"/>
      <c r="AS98" s="19"/>
      <c r="AT98" s="107"/>
      <c r="AU98" s="24"/>
    </row>
    <row r="99" spans="2:47" ht="15" customHeight="1">
      <c r="B99" s="263"/>
      <c r="C99" s="85" t="s">
        <v>259</v>
      </c>
      <c r="D99" s="61">
        <f t="shared" si="46"/>
        <v>5</v>
      </c>
      <c r="E99" s="58">
        <f t="shared" si="47"/>
        <v>20</v>
      </c>
      <c r="F99" s="61">
        <f t="shared" si="48"/>
        <v>2</v>
      </c>
      <c r="G99" s="58">
        <f t="shared" si="49"/>
        <v>11</v>
      </c>
      <c r="H99" s="61">
        <f t="shared" si="50"/>
        <v>0</v>
      </c>
      <c r="I99" s="58">
        <f t="shared" si="51"/>
        <v>5</v>
      </c>
      <c r="J99" s="61">
        <f t="shared" si="52"/>
        <v>1</v>
      </c>
      <c r="K99" s="58">
        <f t="shared" si="53"/>
        <v>5</v>
      </c>
      <c r="L99" s="61">
        <f t="shared" si="54"/>
        <v>0</v>
      </c>
      <c r="M99" s="58">
        <f t="shared" si="55"/>
        <v>0</v>
      </c>
      <c r="N99" s="61">
        <f t="shared" si="56"/>
        <v>1</v>
      </c>
      <c r="O99" s="58">
        <f t="shared" si="57"/>
        <v>1</v>
      </c>
      <c r="R99" s="327"/>
      <c r="S99" s="5" t="s">
        <v>259</v>
      </c>
      <c r="T99" s="39">
        <v>3</v>
      </c>
      <c r="U99" s="58"/>
      <c r="V99" s="39">
        <v>0</v>
      </c>
      <c r="W99" s="58"/>
      <c r="X99" s="59">
        <v>0</v>
      </c>
      <c r="Y99" s="60"/>
      <c r="Z99" s="59">
        <v>0</v>
      </c>
      <c r="AA99" s="60"/>
      <c r="AB99" s="59">
        <v>0</v>
      </c>
      <c r="AC99" s="60"/>
      <c r="AD99" s="61">
        <v>0</v>
      </c>
      <c r="AE99" s="62"/>
      <c r="AF99" s="38"/>
      <c r="AH99" s="273"/>
      <c r="AI99" s="5" t="s">
        <v>259</v>
      </c>
      <c r="AJ99" s="102">
        <v>2</v>
      </c>
      <c r="AK99" s="14">
        <v>15</v>
      </c>
      <c r="AL99" s="39">
        <f t="shared" si="58"/>
        <v>2</v>
      </c>
      <c r="AM99" s="14">
        <f t="shared" si="59"/>
        <v>9</v>
      </c>
      <c r="AN99" s="107">
        <v>0</v>
      </c>
      <c r="AO99" s="19">
        <v>5</v>
      </c>
      <c r="AP99" s="59">
        <v>1</v>
      </c>
      <c r="AQ99" s="19">
        <v>4</v>
      </c>
      <c r="AR99" s="107">
        <v>0</v>
      </c>
      <c r="AS99" s="19">
        <v>0</v>
      </c>
      <c r="AT99" s="107">
        <v>1</v>
      </c>
      <c r="AU99" s="24">
        <v>0</v>
      </c>
    </row>
    <row r="100" spans="2:47" ht="15" customHeight="1">
      <c r="B100" s="263"/>
      <c r="C100" s="85" t="s">
        <v>260</v>
      </c>
      <c r="D100" s="61">
        <f t="shared" si="46"/>
        <v>3</v>
      </c>
      <c r="E100" s="58">
        <f t="shared" si="47"/>
        <v>23</v>
      </c>
      <c r="F100" s="61">
        <f t="shared" si="48"/>
        <v>2</v>
      </c>
      <c r="G100" s="58">
        <f t="shared" si="49"/>
        <v>10</v>
      </c>
      <c r="H100" s="61">
        <f t="shared" si="50"/>
        <v>2</v>
      </c>
      <c r="I100" s="58">
        <f t="shared" si="51"/>
        <v>5</v>
      </c>
      <c r="J100" s="61">
        <f t="shared" si="52"/>
        <v>0</v>
      </c>
      <c r="K100" s="58">
        <f t="shared" si="53"/>
        <v>4</v>
      </c>
      <c r="L100" s="61">
        <f t="shared" si="54"/>
        <v>0</v>
      </c>
      <c r="M100" s="58">
        <f t="shared" si="55"/>
        <v>0</v>
      </c>
      <c r="N100" s="61">
        <f t="shared" si="56"/>
        <v>0</v>
      </c>
      <c r="O100" s="58">
        <f t="shared" si="57"/>
        <v>1</v>
      </c>
      <c r="R100" s="327"/>
      <c r="S100" s="11" t="s">
        <v>260</v>
      </c>
      <c r="T100" s="69">
        <v>1</v>
      </c>
      <c r="U100" s="70"/>
      <c r="V100" s="69">
        <v>0</v>
      </c>
      <c r="W100" s="70"/>
      <c r="X100" s="71">
        <v>0</v>
      </c>
      <c r="Y100" s="72"/>
      <c r="Z100" s="71">
        <v>0</v>
      </c>
      <c r="AA100" s="72"/>
      <c r="AB100" s="71">
        <v>0</v>
      </c>
      <c r="AC100" s="72"/>
      <c r="AD100" s="73">
        <v>0</v>
      </c>
      <c r="AE100" s="74"/>
      <c r="AF100" s="38"/>
      <c r="AH100" s="273"/>
      <c r="AI100" s="11" t="s">
        <v>260</v>
      </c>
      <c r="AJ100" s="104">
        <v>2</v>
      </c>
      <c r="AK100" s="16">
        <v>20</v>
      </c>
      <c r="AL100" s="69">
        <f t="shared" si="58"/>
        <v>2</v>
      </c>
      <c r="AM100" s="16">
        <f t="shared" si="59"/>
        <v>8</v>
      </c>
      <c r="AN100" s="109">
        <v>2</v>
      </c>
      <c r="AO100" s="21">
        <v>3</v>
      </c>
      <c r="AP100" s="71">
        <v>0</v>
      </c>
      <c r="AQ100" s="21">
        <v>4</v>
      </c>
      <c r="AR100" s="109">
        <v>0</v>
      </c>
      <c r="AS100" s="21">
        <v>0</v>
      </c>
      <c r="AT100" s="109">
        <v>0</v>
      </c>
      <c r="AU100" s="26">
        <v>1</v>
      </c>
    </row>
    <row r="101" spans="2:47" ht="15" customHeight="1">
      <c r="B101" s="263"/>
      <c r="C101" s="174" t="s">
        <v>168</v>
      </c>
      <c r="D101" s="61">
        <f>SUM(D99:D100)</f>
        <v>8</v>
      </c>
      <c r="E101" s="61">
        <f aca="true" t="shared" si="62" ref="E101:O101">SUM(E99:E100)</f>
        <v>43</v>
      </c>
      <c r="F101" s="61">
        <f t="shared" si="62"/>
        <v>4</v>
      </c>
      <c r="G101" s="61">
        <f t="shared" si="62"/>
        <v>21</v>
      </c>
      <c r="H101" s="61">
        <f t="shared" si="62"/>
        <v>2</v>
      </c>
      <c r="I101" s="61">
        <f t="shared" si="62"/>
        <v>10</v>
      </c>
      <c r="J101" s="61">
        <f t="shared" si="62"/>
        <v>1</v>
      </c>
      <c r="K101" s="61">
        <f t="shared" si="62"/>
        <v>9</v>
      </c>
      <c r="L101" s="61">
        <f t="shared" si="62"/>
        <v>0</v>
      </c>
      <c r="M101" s="61">
        <f t="shared" si="62"/>
        <v>0</v>
      </c>
      <c r="N101" s="61">
        <f t="shared" si="62"/>
        <v>1</v>
      </c>
      <c r="O101" s="61">
        <f t="shared" si="62"/>
        <v>2</v>
      </c>
      <c r="R101" s="327"/>
      <c r="S101" s="5"/>
      <c r="T101" s="39"/>
      <c r="U101" s="58"/>
      <c r="V101" s="39"/>
      <c r="W101" s="58"/>
      <c r="X101" s="59"/>
      <c r="Y101" s="60"/>
      <c r="Z101" s="59"/>
      <c r="AA101" s="60"/>
      <c r="AB101" s="59"/>
      <c r="AC101" s="60"/>
      <c r="AD101" s="61"/>
      <c r="AE101" s="62"/>
      <c r="AF101" s="38"/>
      <c r="AH101" s="273"/>
      <c r="AI101" s="5"/>
      <c r="AJ101" s="102"/>
      <c r="AK101" s="14"/>
      <c r="AL101" s="39"/>
      <c r="AM101" s="14"/>
      <c r="AN101" s="107"/>
      <c r="AO101" s="19"/>
      <c r="AP101" s="59"/>
      <c r="AQ101" s="19"/>
      <c r="AR101" s="107"/>
      <c r="AS101" s="19"/>
      <c r="AT101" s="107"/>
      <c r="AU101" s="24"/>
    </row>
    <row r="102" spans="2:47" ht="15" customHeight="1">
      <c r="B102" s="263"/>
      <c r="C102" s="85" t="s">
        <v>261</v>
      </c>
      <c r="D102" s="61">
        <f t="shared" si="46"/>
        <v>8</v>
      </c>
      <c r="E102" s="58">
        <f t="shared" si="47"/>
        <v>54</v>
      </c>
      <c r="F102" s="61">
        <f t="shared" si="48"/>
        <v>4</v>
      </c>
      <c r="G102" s="58">
        <f t="shared" si="49"/>
        <v>36</v>
      </c>
      <c r="H102" s="61">
        <f t="shared" si="50"/>
        <v>1</v>
      </c>
      <c r="I102" s="58">
        <f t="shared" si="51"/>
        <v>11</v>
      </c>
      <c r="J102" s="61">
        <f t="shared" si="52"/>
        <v>2</v>
      </c>
      <c r="K102" s="58">
        <f t="shared" si="53"/>
        <v>18</v>
      </c>
      <c r="L102" s="61">
        <f t="shared" si="54"/>
        <v>0</v>
      </c>
      <c r="M102" s="58">
        <f t="shared" si="55"/>
        <v>1</v>
      </c>
      <c r="N102" s="61">
        <f t="shared" si="56"/>
        <v>1</v>
      </c>
      <c r="O102" s="58">
        <f t="shared" si="57"/>
        <v>6</v>
      </c>
      <c r="R102" s="327"/>
      <c r="S102" s="5" t="s">
        <v>261</v>
      </c>
      <c r="T102" s="39">
        <v>6</v>
      </c>
      <c r="U102" s="58"/>
      <c r="V102" s="39">
        <v>2</v>
      </c>
      <c r="W102" s="58"/>
      <c r="X102" s="59">
        <v>1</v>
      </c>
      <c r="Y102" s="60"/>
      <c r="Z102" s="59">
        <v>0</v>
      </c>
      <c r="AA102" s="60"/>
      <c r="AB102" s="59">
        <v>0</v>
      </c>
      <c r="AC102" s="60"/>
      <c r="AD102" s="61">
        <v>1</v>
      </c>
      <c r="AE102" s="62"/>
      <c r="AF102" s="38"/>
      <c r="AH102" s="273"/>
      <c r="AI102" s="5" t="s">
        <v>261</v>
      </c>
      <c r="AJ102" s="102">
        <v>2</v>
      </c>
      <c r="AK102" s="14">
        <v>46</v>
      </c>
      <c r="AL102" s="39">
        <f t="shared" si="58"/>
        <v>2</v>
      </c>
      <c r="AM102" s="14">
        <f t="shared" si="59"/>
        <v>32</v>
      </c>
      <c r="AN102" s="107">
        <v>0</v>
      </c>
      <c r="AO102" s="19">
        <v>10</v>
      </c>
      <c r="AP102" s="59">
        <v>2</v>
      </c>
      <c r="AQ102" s="19">
        <v>16</v>
      </c>
      <c r="AR102" s="107">
        <v>0</v>
      </c>
      <c r="AS102" s="19">
        <v>1</v>
      </c>
      <c r="AT102" s="107">
        <v>0</v>
      </c>
      <c r="AU102" s="24">
        <v>5</v>
      </c>
    </row>
    <row r="103" spans="2:47" ht="15" customHeight="1">
      <c r="B103" s="263"/>
      <c r="C103" s="85" t="s">
        <v>262</v>
      </c>
      <c r="D103" s="61">
        <f t="shared" si="46"/>
        <v>4</v>
      </c>
      <c r="E103" s="58">
        <f t="shared" si="47"/>
        <v>16</v>
      </c>
      <c r="F103" s="61">
        <f t="shared" si="48"/>
        <v>4</v>
      </c>
      <c r="G103" s="58">
        <f t="shared" si="49"/>
        <v>13</v>
      </c>
      <c r="H103" s="61">
        <f t="shared" si="50"/>
        <v>0</v>
      </c>
      <c r="I103" s="58">
        <f t="shared" si="51"/>
        <v>0</v>
      </c>
      <c r="J103" s="61">
        <f t="shared" si="52"/>
        <v>4</v>
      </c>
      <c r="K103" s="58">
        <f t="shared" si="53"/>
        <v>12</v>
      </c>
      <c r="L103" s="61">
        <f t="shared" si="54"/>
        <v>0</v>
      </c>
      <c r="M103" s="58">
        <f t="shared" si="55"/>
        <v>0</v>
      </c>
      <c r="N103" s="61">
        <f t="shared" si="56"/>
        <v>0</v>
      </c>
      <c r="O103" s="58">
        <f t="shared" si="57"/>
        <v>1</v>
      </c>
      <c r="R103" s="327"/>
      <c r="S103" s="5" t="s">
        <v>262</v>
      </c>
      <c r="T103" s="39">
        <v>0</v>
      </c>
      <c r="U103" s="58"/>
      <c r="V103" s="39">
        <v>0</v>
      </c>
      <c r="W103" s="58"/>
      <c r="X103" s="59">
        <v>0</v>
      </c>
      <c r="Y103" s="60"/>
      <c r="Z103" s="59">
        <v>0</v>
      </c>
      <c r="AA103" s="60"/>
      <c r="AB103" s="59">
        <v>0</v>
      </c>
      <c r="AC103" s="60"/>
      <c r="AD103" s="61">
        <v>0</v>
      </c>
      <c r="AE103" s="62"/>
      <c r="AF103" s="38"/>
      <c r="AG103" s="147" t="s">
        <v>348</v>
      </c>
      <c r="AH103" s="273"/>
      <c r="AI103" s="5" t="s">
        <v>262</v>
      </c>
      <c r="AJ103" s="102">
        <v>4</v>
      </c>
      <c r="AK103" s="132">
        <f>11+1</f>
        <v>12</v>
      </c>
      <c r="AL103" s="39">
        <f t="shared" si="58"/>
        <v>4</v>
      </c>
      <c r="AM103" s="132">
        <f t="shared" si="59"/>
        <v>9</v>
      </c>
      <c r="AN103" s="107">
        <v>0</v>
      </c>
      <c r="AO103" s="19">
        <v>0</v>
      </c>
      <c r="AP103" s="59">
        <v>4</v>
      </c>
      <c r="AQ103" s="134">
        <f>7+1</f>
        <v>8</v>
      </c>
      <c r="AR103" s="107">
        <v>0</v>
      </c>
      <c r="AS103" s="19">
        <v>0</v>
      </c>
      <c r="AT103" s="107">
        <v>0</v>
      </c>
      <c r="AU103" s="24">
        <v>1</v>
      </c>
    </row>
    <row r="104" spans="2:47" ht="15" customHeight="1">
      <c r="B104" s="263"/>
      <c r="C104" s="85" t="s">
        <v>263</v>
      </c>
      <c r="D104" s="61">
        <f t="shared" si="46"/>
        <v>0</v>
      </c>
      <c r="E104" s="58">
        <f t="shared" si="47"/>
        <v>5</v>
      </c>
      <c r="F104" s="61">
        <f t="shared" si="48"/>
        <v>0</v>
      </c>
      <c r="G104" s="58">
        <f t="shared" si="49"/>
        <v>3</v>
      </c>
      <c r="H104" s="61">
        <f t="shared" si="50"/>
        <v>0</v>
      </c>
      <c r="I104" s="58">
        <f t="shared" si="51"/>
        <v>0</v>
      </c>
      <c r="J104" s="61">
        <f t="shared" si="52"/>
        <v>0</v>
      </c>
      <c r="K104" s="58">
        <f t="shared" si="53"/>
        <v>2</v>
      </c>
      <c r="L104" s="61">
        <f t="shared" si="54"/>
        <v>0</v>
      </c>
      <c r="M104" s="58">
        <f t="shared" si="55"/>
        <v>0</v>
      </c>
      <c r="N104" s="61">
        <f t="shared" si="56"/>
        <v>0</v>
      </c>
      <c r="O104" s="58">
        <f t="shared" si="57"/>
        <v>1</v>
      </c>
      <c r="R104" s="327"/>
      <c r="S104" s="11" t="s">
        <v>263</v>
      </c>
      <c r="T104" s="69">
        <v>0</v>
      </c>
      <c r="U104" s="70"/>
      <c r="V104" s="69">
        <v>0</v>
      </c>
      <c r="W104" s="70"/>
      <c r="X104" s="71">
        <v>0</v>
      </c>
      <c r="Y104" s="72"/>
      <c r="Z104" s="71">
        <v>0</v>
      </c>
      <c r="AA104" s="72"/>
      <c r="AB104" s="71">
        <v>0</v>
      </c>
      <c r="AC104" s="72"/>
      <c r="AD104" s="73">
        <v>0</v>
      </c>
      <c r="AE104" s="74"/>
      <c r="AF104" s="38"/>
      <c r="AH104" s="273"/>
      <c r="AI104" s="11" t="s">
        <v>263</v>
      </c>
      <c r="AJ104" s="104">
        <v>0</v>
      </c>
      <c r="AK104" s="16">
        <v>5</v>
      </c>
      <c r="AL104" s="69">
        <f t="shared" si="58"/>
        <v>0</v>
      </c>
      <c r="AM104" s="16">
        <f t="shared" si="59"/>
        <v>3</v>
      </c>
      <c r="AN104" s="109">
        <v>0</v>
      </c>
      <c r="AO104" s="21">
        <v>0</v>
      </c>
      <c r="AP104" s="71">
        <v>0</v>
      </c>
      <c r="AQ104" s="21">
        <v>2</v>
      </c>
      <c r="AR104" s="109">
        <v>0</v>
      </c>
      <c r="AS104" s="21">
        <v>0</v>
      </c>
      <c r="AT104" s="109">
        <v>0</v>
      </c>
      <c r="AU104" s="26">
        <v>1</v>
      </c>
    </row>
    <row r="105" spans="2:47" ht="15" customHeight="1">
      <c r="B105" s="263"/>
      <c r="C105" s="174" t="s">
        <v>169</v>
      </c>
      <c r="D105" s="61">
        <f>SUM(D102:D104)</f>
        <v>12</v>
      </c>
      <c r="E105" s="61">
        <f aca="true" t="shared" si="63" ref="E105:O105">SUM(E102:E104)</f>
        <v>75</v>
      </c>
      <c r="F105" s="61">
        <f t="shared" si="63"/>
        <v>8</v>
      </c>
      <c r="G105" s="61">
        <f t="shared" si="63"/>
        <v>52</v>
      </c>
      <c r="H105" s="61">
        <f t="shared" si="63"/>
        <v>1</v>
      </c>
      <c r="I105" s="61">
        <f t="shared" si="63"/>
        <v>11</v>
      </c>
      <c r="J105" s="61">
        <f t="shared" si="63"/>
        <v>6</v>
      </c>
      <c r="K105" s="61">
        <f t="shared" si="63"/>
        <v>32</v>
      </c>
      <c r="L105" s="61">
        <f t="shared" si="63"/>
        <v>0</v>
      </c>
      <c r="M105" s="61">
        <f t="shared" si="63"/>
        <v>1</v>
      </c>
      <c r="N105" s="61">
        <f t="shared" si="63"/>
        <v>1</v>
      </c>
      <c r="O105" s="61">
        <f t="shared" si="63"/>
        <v>8</v>
      </c>
      <c r="R105" s="327"/>
      <c r="S105" s="5"/>
      <c r="T105" s="39"/>
      <c r="U105" s="58"/>
      <c r="V105" s="39"/>
      <c r="W105" s="58"/>
      <c r="X105" s="59"/>
      <c r="Y105" s="60"/>
      <c r="Z105" s="59"/>
      <c r="AA105" s="60"/>
      <c r="AB105" s="59"/>
      <c r="AC105" s="60"/>
      <c r="AD105" s="61"/>
      <c r="AE105" s="62"/>
      <c r="AF105" s="38"/>
      <c r="AH105" s="273"/>
      <c r="AI105" s="5"/>
      <c r="AJ105" s="102"/>
      <c r="AK105" s="14"/>
      <c r="AL105" s="39"/>
      <c r="AM105" s="14"/>
      <c r="AN105" s="107"/>
      <c r="AO105" s="19"/>
      <c r="AP105" s="59"/>
      <c r="AQ105" s="19"/>
      <c r="AR105" s="107"/>
      <c r="AS105" s="19"/>
      <c r="AT105" s="107"/>
      <c r="AU105" s="24"/>
    </row>
    <row r="106" spans="2:47" ht="15" customHeight="1">
      <c r="B106" s="263"/>
      <c r="C106" s="85" t="s">
        <v>264</v>
      </c>
      <c r="D106" s="61">
        <f t="shared" si="46"/>
        <v>6</v>
      </c>
      <c r="E106" s="58">
        <f t="shared" si="47"/>
        <v>64</v>
      </c>
      <c r="F106" s="61">
        <f t="shared" si="48"/>
        <v>3</v>
      </c>
      <c r="G106" s="58">
        <f t="shared" si="49"/>
        <v>37</v>
      </c>
      <c r="H106" s="61">
        <f t="shared" si="50"/>
        <v>0</v>
      </c>
      <c r="I106" s="58">
        <f t="shared" si="51"/>
        <v>8</v>
      </c>
      <c r="J106" s="61">
        <f t="shared" si="52"/>
        <v>3</v>
      </c>
      <c r="K106" s="58">
        <f t="shared" si="53"/>
        <v>28</v>
      </c>
      <c r="L106" s="61">
        <f t="shared" si="54"/>
        <v>0</v>
      </c>
      <c r="M106" s="58">
        <f t="shared" si="55"/>
        <v>0</v>
      </c>
      <c r="N106" s="61">
        <f t="shared" si="56"/>
        <v>0</v>
      </c>
      <c r="O106" s="58">
        <f t="shared" si="57"/>
        <v>1</v>
      </c>
      <c r="R106" s="327"/>
      <c r="S106" s="77" t="s">
        <v>264</v>
      </c>
      <c r="T106" s="78">
        <v>4</v>
      </c>
      <c r="U106" s="79"/>
      <c r="V106" s="78">
        <v>1</v>
      </c>
      <c r="W106" s="79"/>
      <c r="X106" s="80">
        <v>0</v>
      </c>
      <c r="Y106" s="81"/>
      <c r="Z106" s="80">
        <v>1</v>
      </c>
      <c r="AA106" s="81"/>
      <c r="AB106" s="80">
        <v>0</v>
      </c>
      <c r="AC106" s="81"/>
      <c r="AD106" s="82">
        <v>0</v>
      </c>
      <c r="AE106" s="83"/>
      <c r="AF106" s="38"/>
      <c r="AH106" s="273"/>
      <c r="AI106" s="77" t="s">
        <v>264</v>
      </c>
      <c r="AJ106" s="105">
        <v>2</v>
      </c>
      <c r="AK106" s="14">
        <v>58</v>
      </c>
      <c r="AL106" s="78">
        <f t="shared" si="58"/>
        <v>2</v>
      </c>
      <c r="AM106" s="14">
        <f t="shared" si="59"/>
        <v>34</v>
      </c>
      <c r="AN106" s="110">
        <v>0</v>
      </c>
      <c r="AO106" s="19">
        <v>8</v>
      </c>
      <c r="AP106" s="80">
        <v>2</v>
      </c>
      <c r="AQ106" s="19">
        <v>25</v>
      </c>
      <c r="AR106" s="110">
        <v>0</v>
      </c>
      <c r="AS106" s="19">
        <v>0</v>
      </c>
      <c r="AT106" s="110">
        <v>0</v>
      </c>
      <c r="AU106" s="24">
        <v>1</v>
      </c>
    </row>
    <row r="107" spans="2:47" ht="15" customHeight="1" thickBot="1">
      <c r="B107" s="263"/>
      <c r="C107" s="85" t="s">
        <v>265</v>
      </c>
      <c r="D107" s="61">
        <f t="shared" si="46"/>
        <v>2</v>
      </c>
      <c r="E107" s="58">
        <f t="shared" si="47"/>
        <v>16</v>
      </c>
      <c r="F107" s="61">
        <f t="shared" si="48"/>
        <v>2</v>
      </c>
      <c r="G107" s="58">
        <f t="shared" si="49"/>
        <v>14</v>
      </c>
      <c r="H107" s="61">
        <f t="shared" si="50"/>
        <v>2</v>
      </c>
      <c r="I107" s="58">
        <f t="shared" si="51"/>
        <v>7</v>
      </c>
      <c r="J107" s="61">
        <f t="shared" si="52"/>
        <v>0</v>
      </c>
      <c r="K107" s="58">
        <f t="shared" si="53"/>
        <v>7</v>
      </c>
      <c r="L107" s="61">
        <f t="shared" si="54"/>
        <v>0</v>
      </c>
      <c r="M107" s="58">
        <f t="shared" si="55"/>
        <v>0</v>
      </c>
      <c r="N107" s="61">
        <f t="shared" si="56"/>
        <v>0</v>
      </c>
      <c r="O107" s="58">
        <f t="shared" si="57"/>
        <v>0</v>
      </c>
      <c r="R107" s="328"/>
      <c r="S107" s="9" t="s">
        <v>265</v>
      </c>
      <c r="T107" s="63">
        <v>2</v>
      </c>
      <c r="U107" s="64"/>
      <c r="V107" s="63">
        <v>2</v>
      </c>
      <c r="W107" s="64"/>
      <c r="X107" s="65">
        <v>2</v>
      </c>
      <c r="Y107" s="66"/>
      <c r="Z107" s="65">
        <v>0</v>
      </c>
      <c r="AA107" s="66"/>
      <c r="AB107" s="65">
        <v>0</v>
      </c>
      <c r="AC107" s="66"/>
      <c r="AD107" s="67">
        <v>0</v>
      </c>
      <c r="AE107" s="68"/>
      <c r="AF107" s="38"/>
      <c r="AH107" s="274"/>
      <c r="AI107" s="9" t="s">
        <v>265</v>
      </c>
      <c r="AJ107" s="103">
        <v>0</v>
      </c>
      <c r="AK107" s="15">
        <v>14</v>
      </c>
      <c r="AL107" s="63">
        <f t="shared" si="58"/>
        <v>0</v>
      </c>
      <c r="AM107" s="15">
        <f t="shared" si="59"/>
        <v>12</v>
      </c>
      <c r="AN107" s="108">
        <v>0</v>
      </c>
      <c r="AO107" s="20">
        <v>5</v>
      </c>
      <c r="AP107" s="65">
        <v>0</v>
      </c>
      <c r="AQ107" s="20">
        <v>7</v>
      </c>
      <c r="AR107" s="108">
        <v>0</v>
      </c>
      <c r="AS107" s="20">
        <v>0</v>
      </c>
      <c r="AT107" s="108">
        <v>0</v>
      </c>
      <c r="AU107" s="25">
        <v>0</v>
      </c>
    </row>
    <row r="108" spans="2:47" ht="25.5" customHeight="1">
      <c r="B108" s="84"/>
      <c r="C108" s="174" t="s">
        <v>170</v>
      </c>
      <c r="D108" s="61">
        <f>SUM(D106:D107)</f>
        <v>8</v>
      </c>
      <c r="E108" s="61">
        <f aca="true" t="shared" si="64" ref="E108:O108">SUM(E106:E107)</f>
        <v>80</v>
      </c>
      <c r="F108" s="61">
        <f t="shared" si="64"/>
        <v>5</v>
      </c>
      <c r="G108" s="61">
        <f t="shared" si="64"/>
        <v>51</v>
      </c>
      <c r="H108" s="61">
        <f t="shared" si="64"/>
        <v>2</v>
      </c>
      <c r="I108" s="61">
        <f t="shared" si="64"/>
        <v>15</v>
      </c>
      <c r="J108" s="61">
        <f t="shared" si="64"/>
        <v>3</v>
      </c>
      <c r="K108" s="61">
        <f t="shared" si="64"/>
        <v>35</v>
      </c>
      <c r="L108" s="61">
        <f t="shared" si="64"/>
        <v>0</v>
      </c>
      <c r="M108" s="61">
        <f t="shared" si="64"/>
        <v>0</v>
      </c>
      <c r="N108" s="61">
        <f t="shared" si="64"/>
        <v>0</v>
      </c>
      <c r="O108" s="61">
        <f t="shared" si="64"/>
        <v>1</v>
      </c>
      <c r="R108" s="125"/>
      <c r="S108" s="85"/>
      <c r="T108" s="61"/>
      <c r="U108" s="58"/>
      <c r="V108" s="61"/>
      <c r="W108" s="58"/>
      <c r="X108" s="61"/>
      <c r="Y108" s="58"/>
      <c r="Z108" s="61"/>
      <c r="AA108" s="58"/>
      <c r="AB108" s="61"/>
      <c r="AC108" s="58"/>
      <c r="AD108" s="61"/>
      <c r="AE108" s="58"/>
      <c r="AF108" s="38"/>
      <c r="AH108" s="84"/>
      <c r="AI108" s="85"/>
      <c r="AJ108" s="61"/>
      <c r="AK108" s="58"/>
      <c r="AL108" s="61"/>
      <c r="AM108" s="58"/>
      <c r="AN108" s="61"/>
      <c r="AO108" s="58"/>
      <c r="AP108" s="61"/>
      <c r="AQ108" s="58"/>
      <c r="AR108" s="61"/>
      <c r="AS108" s="58"/>
      <c r="AT108" s="61"/>
      <c r="AU108" s="58"/>
    </row>
    <row r="109" spans="2:47" ht="30" customHeight="1" thickBot="1">
      <c r="B109" s="163" t="s">
        <v>140</v>
      </c>
      <c r="C109" s="157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329" t="s">
        <v>116</v>
      </c>
      <c r="O109" s="329"/>
      <c r="R109" s="126" t="s">
        <v>140</v>
      </c>
      <c r="S109" s="127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298" t="s">
        <v>116</v>
      </c>
      <c r="AE109" s="298"/>
      <c r="AF109" s="38"/>
      <c r="AH109" s="42" t="s">
        <v>140</v>
      </c>
      <c r="AI109" s="4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299" t="s">
        <v>116</v>
      </c>
      <c r="AU109" s="299"/>
    </row>
    <row r="110" spans="2:47" ht="9" customHeight="1">
      <c r="B110" s="270" t="s">
        <v>117</v>
      </c>
      <c r="C110" s="270"/>
      <c r="D110" s="267" t="s">
        <v>118</v>
      </c>
      <c r="E110" s="267"/>
      <c r="F110" s="268" t="s">
        <v>143</v>
      </c>
      <c r="G110" s="268"/>
      <c r="H110" s="162"/>
      <c r="I110" s="162"/>
      <c r="J110" s="162"/>
      <c r="K110" s="162"/>
      <c r="L110" s="162"/>
      <c r="M110" s="162"/>
      <c r="N110" s="162"/>
      <c r="O110" s="162"/>
      <c r="R110" s="309" t="s">
        <v>117</v>
      </c>
      <c r="S110" s="310"/>
      <c r="T110" s="294" t="s">
        <v>118</v>
      </c>
      <c r="U110" s="295"/>
      <c r="V110" s="301" t="s">
        <v>143</v>
      </c>
      <c r="W110" s="302"/>
      <c r="X110" s="49"/>
      <c r="Y110" s="49"/>
      <c r="Z110" s="49"/>
      <c r="AA110" s="49"/>
      <c r="AB110" s="49"/>
      <c r="AC110" s="49"/>
      <c r="AD110" s="49"/>
      <c r="AE110" s="50"/>
      <c r="AF110" s="38"/>
      <c r="AH110" s="277" t="s">
        <v>117</v>
      </c>
      <c r="AI110" s="292"/>
      <c r="AJ110" s="294" t="s">
        <v>118</v>
      </c>
      <c r="AK110" s="295"/>
      <c r="AL110" s="301" t="s">
        <v>143</v>
      </c>
      <c r="AM110" s="302"/>
      <c r="AN110" s="49"/>
      <c r="AO110" s="49"/>
      <c r="AP110" s="49"/>
      <c r="AQ110" s="49"/>
      <c r="AR110" s="49"/>
      <c r="AS110" s="49"/>
      <c r="AT110" s="49"/>
      <c r="AU110" s="50"/>
    </row>
    <row r="111" spans="2:47" ht="48" customHeight="1">
      <c r="B111" s="270"/>
      <c r="C111" s="270"/>
      <c r="D111" s="267"/>
      <c r="E111" s="267"/>
      <c r="F111" s="268"/>
      <c r="G111" s="268"/>
      <c r="H111" s="269" t="s">
        <v>144</v>
      </c>
      <c r="I111" s="269"/>
      <c r="J111" s="269" t="s">
        <v>330</v>
      </c>
      <c r="K111" s="269"/>
      <c r="L111" s="269" t="s">
        <v>331</v>
      </c>
      <c r="M111" s="269"/>
      <c r="N111" s="268" t="s">
        <v>119</v>
      </c>
      <c r="O111" s="268"/>
      <c r="R111" s="311"/>
      <c r="S111" s="312"/>
      <c r="T111" s="296"/>
      <c r="U111" s="297"/>
      <c r="V111" s="303"/>
      <c r="W111" s="268"/>
      <c r="X111" s="288" t="s">
        <v>144</v>
      </c>
      <c r="Y111" s="289"/>
      <c r="Z111" s="288" t="s">
        <v>330</v>
      </c>
      <c r="AA111" s="289"/>
      <c r="AB111" s="288" t="s">
        <v>331</v>
      </c>
      <c r="AC111" s="289"/>
      <c r="AD111" s="290" t="s">
        <v>119</v>
      </c>
      <c r="AE111" s="291"/>
      <c r="AF111" s="38"/>
      <c r="AH111" s="279"/>
      <c r="AI111" s="293"/>
      <c r="AJ111" s="296"/>
      <c r="AK111" s="297"/>
      <c r="AL111" s="303"/>
      <c r="AM111" s="268"/>
      <c r="AN111" s="288" t="s">
        <v>144</v>
      </c>
      <c r="AO111" s="289"/>
      <c r="AP111" s="288" t="s">
        <v>330</v>
      </c>
      <c r="AQ111" s="289"/>
      <c r="AR111" s="288" t="s">
        <v>331</v>
      </c>
      <c r="AS111" s="289"/>
      <c r="AT111" s="290" t="s">
        <v>119</v>
      </c>
      <c r="AU111" s="291"/>
    </row>
    <row r="112" spans="2:47" ht="15" customHeight="1" thickBot="1">
      <c r="B112" s="162"/>
      <c r="C112" s="157"/>
      <c r="D112" s="157" t="s">
        <v>141</v>
      </c>
      <c r="E112" s="157" t="s">
        <v>120</v>
      </c>
      <c r="F112" s="157" t="s">
        <v>141</v>
      </c>
      <c r="G112" s="157" t="s">
        <v>120</v>
      </c>
      <c r="H112" s="157" t="s">
        <v>141</v>
      </c>
      <c r="I112" s="157" t="s">
        <v>120</v>
      </c>
      <c r="J112" s="157" t="s">
        <v>141</v>
      </c>
      <c r="K112" s="157" t="s">
        <v>120</v>
      </c>
      <c r="L112" s="157" t="s">
        <v>141</v>
      </c>
      <c r="M112" s="157" t="s">
        <v>120</v>
      </c>
      <c r="N112" s="157" t="s">
        <v>141</v>
      </c>
      <c r="O112" s="157" t="s">
        <v>120</v>
      </c>
      <c r="R112" s="122"/>
      <c r="S112" s="41"/>
      <c r="T112" s="7" t="s">
        <v>141</v>
      </c>
      <c r="U112" s="6" t="s">
        <v>120</v>
      </c>
      <c r="V112" s="7" t="s">
        <v>141</v>
      </c>
      <c r="W112" s="6" t="s">
        <v>120</v>
      </c>
      <c r="X112" s="8" t="s">
        <v>141</v>
      </c>
      <c r="Y112" s="52" t="s">
        <v>120</v>
      </c>
      <c r="Z112" s="6" t="s">
        <v>141</v>
      </c>
      <c r="AA112" s="52" t="s">
        <v>120</v>
      </c>
      <c r="AB112" s="6" t="s">
        <v>141</v>
      </c>
      <c r="AC112" s="52" t="s">
        <v>120</v>
      </c>
      <c r="AD112" s="6" t="s">
        <v>141</v>
      </c>
      <c r="AE112" s="53" t="s">
        <v>120</v>
      </c>
      <c r="AF112" s="38"/>
      <c r="AH112" s="51"/>
      <c r="AI112" s="6"/>
      <c r="AJ112" s="7" t="s">
        <v>141</v>
      </c>
      <c r="AK112" s="6" t="s">
        <v>120</v>
      </c>
      <c r="AL112" s="7" t="s">
        <v>141</v>
      </c>
      <c r="AM112" s="4" t="s">
        <v>120</v>
      </c>
      <c r="AN112" s="8" t="s">
        <v>141</v>
      </c>
      <c r="AO112" s="52" t="s">
        <v>120</v>
      </c>
      <c r="AP112" s="6" t="s">
        <v>141</v>
      </c>
      <c r="AQ112" s="52" t="s">
        <v>120</v>
      </c>
      <c r="AR112" s="6" t="s">
        <v>141</v>
      </c>
      <c r="AS112" s="52" t="s">
        <v>120</v>
      </c>
      <c r="AT112" s="6" t="s">
        <v>141</v>
      </c>
      <c r="AU112" s="53" t="s">
        <v>120</v>
      </c>
    </row>
    <row r="113" spans="2:47" s="38" customFormat="1" ht="15" customHeight="1">
      <c r="B113" s="263" t="s">
        <v>335</v>
      </c>
      <c r="C113" s="85" t="s">
        <v>266</v>
      </c>
      <c r="D113" s="61">
        <f aca="true" t="shared" si="65" ref="D113:D122">$T113+$AJ113</f>
        <v>27</v>
      </c>
      <c r="E113" s="58">
        <f aca="true" t="shared" si="66" ref="E113:E122">$AK113+$D113</f>
        <v>153</v>
      </c>
      <c r="F113" s="61">
        <f aca="true" t="shared" si="67" ref="F113:F122">$H113+$J113+$L113+$N113</f>
        <v>20</v>
      </c>
      <c r="G113" s="58">
        <f aca="true" t="shared" si="68" ref="G113:G122">$I113+$K113+$M113+$O113</f>
        <v>122</v>
      </c>
      <c r="H113" s="61">
        <f aca="true" t="shared" si="69" ref="H113:H122">$X113+$AN113</f>
        <v>4</v>
      </c>
      <c r="I113" s="58">
        <f aca="true" t="shared" si="70" ref="I113:I122">$H113+$AO113</f>
        <v>33</v>
      </c>
      <c r="J113" s="61">
        <f aca="true" t="shared" si="71" ref="J113:J122">$Z113+$AP113</f>
        <v>16</v>
      </c>
      <c r="K113" s="58">
        <f aca="true" t="shared" si="72" ref="K113:K122">$J113+$AQ113</f>
        <v>76</v>
      </c>
      <c r="L113" s="61">
        <f aca="true" t="shared" si="73" ref="L113:L122">$AB113+$AR113</f>
        <v>0</v>
      </c>
      <c r="M113" s="58">
        <f aca="true" t="shared" si="74" ref="M113:M122">$L113+$AS113</f>
        <v>1</v>
      </c>
      <c r="N113" s="61">
        <f aca="true" t="shared" si="75" ref="N113:N122">$AD113+$AT113</f>
        <v>0</v>
      </c>
      <c r="O113" s="58">
        <f aca="true" t="shared" si="76" ref="O113:O122">$N113+$AU113</f>
        <v>12</v>
      </c>
      <c r="R113" s="326" t="s">
        <v>337</v>
      </c>
      <c r="S113" s="5" t="s">
        <v>266</v>
      </c>
      <c r="T113" s="39">
        <v>5</v>
      </c>
      <c r="U113" s="58"/>
      <c r="V113" s="39">
        <v>0</v>
      </c>
      <c r="W113" s="58"/>
      <c r="X113" s="59">
        <v>0</v>
      </c>
      <c r="Y113" s="60"/>
      <c r="Z113" s="59">
        <v>0</v>
      </c>
      <c r="AA113" s="60"/>
      <c r="AB113" s="59">
        <v>0</v>
      </c>
      <c r="AC113" s="60"/>
      <c r="AD113" s="61">
        <v>0</v>
      </c>
      <c r="AE113" s="62"/>
      <c r="AG113" s="151"/>
      <c r="AH113" s="272" t="s">
        <v>341</v>
      </c>
      <c r="AI113" s="5" t="s">
        <v>266</v>
      </c>
      <c r="AJ113" s="39">
        <v>22</v>
      </c>
      <c r="AK113" s="13">
        <v>126</v>
      </c>
      <c r="AL113" s="101">
        <f aca="true" t="shared" si="77" ref="AL113:AL122">AN113+AP113+AR113+AT113</f>
        <v>20</v>
      </c>
      <c r="AM113" s="13">
        <f aca="true" t="shared" si="78" ref="AM113:AM122">AO113+AQ113+AS113+AU113</f>
        <v>102</v>
      </c>
      <c r="AN113" s="59">
        <v>4</v>
      </c>
      <c r="AO113" s="18">
        <v>29</v>
      </c>
      <c r="AP113" s="106">
        <v>16</v>
      </c>
      <c r="AQ113" s="18">
        <v>60</v>
      </c>
      <c r="AR113" s="59">
        <v>0</v>
      </c>
      <c r="AS113" s="18">
        <v>1</v>
      </c>
      <c r="AT113" s="113">
        <v>0</v>
      </c>
      <c r="AU113" s="23">
        <v>12</v>
      </c>
    </row>
    <row r="114" spans="2:47" ht="15" customHeight="1">
      <c r="B114" s="264"/>
      <c r="C114" s="85" t="s">
        <v>267</v>
      </c>
      <c r="D114" s="61">
        <f t="shared" si="65"/>
        <v>51</v>
      </c>
      <c r="E114" s="58">
        <f t="shared" si="66"/>
        <v>387</v>
      </c>
      <c r="F114" s="61">
        <f t="shared" si="67"/>
        <v>40</v>
      </c>
      <c r="G114" s="58">
        <f t="shared" si="68"/>
        <v>322</v>
      </c>
      <c r="H114" s="61">
        <f t="shared" si="69"/>
        <v>7</v>
      </c>
      <c r="I114" s="58">
        <f t="shared" si="70"/>
        <v>37</v>
      </c>
      <c r="J114" s="61">
        <f t="shared" si="71"/>
        <v>31</v>
      </c>
      <c r="K114" s="58">
        <f t="shared" si="72"/>
        <v>251</v>
      </c>
      <c r="L114" s="61">
        <f t="shared" si="73"/>
        <v>0</v>
      </c>
      <c r="M114" s="58">
        <f t="shared" si="74"/>
        <v>1</v>
      </c>
      <c r="N114" s="61">
        <f t="shared" si="75"/>
        <v>2</v>
      </c>
      <c r="O114" s="58">
        <f t="shared" si="76"/>
        <v>33</v>
      </c>
      <c r="R114" s="327"/>
      <c r="S114" s="5" t="s">
        <v>267</v>
      </c>
      <c r="T114" s="39">
        <v>13</v>
      </c>
      <c r="U114" s="58"/>
      <c r="V114" s="39">
        <v>7</v>
      </c>
      <c r="W114" s="58"/>
      <c r="X114" s="59">
        <v>0</v>
      </c>
      <c r="Y114" s="60"/>
      <c r="Z114" s="59">
        <v>6</v>
      </c>
      <c r="AA114" s="60"/>
      <c r="AB114" s="59">
        <v>0</v>
      </c>
      <c r="AC114" s="60"/>
      <c r="AD114" s="61">
        <v>1</v>
      </c>
      <c r="AE114" s="62"/>
      <c r="AF114" s="38"/>
      <c r="AH114" s="305"/>
      <c r="AI114" s="5" t="s">
        <v>267</v>
      </c>
      <c r="AJ114" s="39">
        <v>38</v>
      </c>
      <c r="AK114" s="14">
        <v>336</v>
      </c>
      <c r="AL114" s="102">
        <f t="shared" si="77"/>
        <v>33</v>
      </c>
      <c r="AM114" s="14">
        <f t="shared" si="78"/>
        <v>282</v>
      </c>
      <c r="AN114" s="59">
        <v>7</v>
      </c>
      <c r="AO114" s="19">
        <v>30</v>
      </c>
      <c r="AP114" s="107">
        <v>25</v>
      </c>
      <c r="AQ114" s="19">
        <v>220</v>
      </c>
      <c r="AR114" s="59">
        <v>0</v>
      </c>
      <c r="AS114" s="19">
        <v>1</v>
      </c>
      <c r="AT114" s="114">
        <v>1</v>
      </c>
      <c r="AU114" s="24">
        <v>31</v>
      </c>
    </row>
    <row r="115" spans="2:47" ht="15" customHeight="1">
      <c r="B115" s="264"/>
      <c r="C115" s="85" t="s">
        <v>268</v>
      </c>
      <c r="D115" s="61">
        <f t="shared" si="65"/>
        <v>2</v>
      </c>
      <c r="E115" s="58">
        <f t="shared" si="66"/>
        <v>13</v>
      </c>
      <c r="F115" s="61">
        <f t="shared" si="67"/>
        <v>2</v>
      </c>
      <c r="G115" s="58">
        <f t="shared" si="68"/>
        <v>11</v>
      </c>
      <c r="H115" s="61">
        <f t="shared" si="69"/>
        <v>2</v>
      </c>
      <c r="I115" s="58">
        <f t="shared" si="70"/>
        <v>5</v>
      </c>
      <c r="J115" s="61">
        <f t="shared" si="71"/>
        <v>0</v>
      </c>
      <c r="K115" s="58">
        <f t="shared" si="72"/>
        <v>4</v>
      </c>
      <c r="L115" s="61">
        <f t="shared" si="73"/>
        <v>0</v>
      </c>
      <c r="M115" s="58">
        <f t="shared" si="74"/>
        <v>0</v>
      </c>
      <c r="N115" s="61">
        <f t="shared" si="75"/>
        <v>0</v>
      </c>
      <c r="O115" s="58">
        <f t="shared" si="76"/>
        <v>2</v>
      </c>
      <c r="R115" s="327"/>
      <c r="S115" s="5" t="s">
        <v>268</v>
      </c>
      <c r="T115" s="39">
        <v>0</v>
      </c>
      <c r="U115" s="58"/>
      <c r="V115" s="39">
        <v>0</v>
      </c>
      <c r="W115" s="58"/>
      <c r="X115" s="59">
        <v>0</v>
      </c>
      <c r="Y115" s="60"/>
      <c r="Z115" s="59">
        <v>0</v>
      </c>
      <c r="AA115" s="60"/>
      <c r="AB115" s="59">
        <v>0</v>
      </c>
      <c r="AC115" s="60"/>
      <c r="AD115" s="61">
        <v>0</v>
      </c>
      <c r="AE115" s="62"/>
      <c r="AF115" s="38"/>
      <c r="AH115" s="305"/>
      <c r="AI115" s="5" t="s">
        <v>268</v>
      </c>
      <c r="AJ115" s="39">
        <v>2</v>
      </c>
      <c r="AK115" s="14">
        <v>11</v>
      </c>
      <c r="AL115" s="102">
        <f t="shared" si="77"/>
        <v>2</v>
      </c>
      <c r="AM115" s="14">
        <f t="shared" si="78"/>
        <v>9</v>
      </c>
      <c r="AN115" s="59">
        <v>2</v>
      </c>
      <c r="AO115" s="19">
        <v>3</v>
      </c>
      <c r="AP115" s="107">
        <v>0</v>
      </c>
      <c r="AQ115" s="19">
        <v>4</v>
      </c>
      <c r="AR115" s="59">
        <v>0</v>
      </c>
      <c r="AS115" s="19">
        <v>0</v>
      </c>
      <c r="AT115" s="114">
        <v>0</v>
      </c>
      <c r="AU115" s="24">
        <v>2</v>
      </c>
    </row>
    <row r="116" spans="2:47" ht="15" customHeight="1">
      <c r="B116" s="264"/>
      <c r="C116" s="85" t="s">
        <v>269</v>
      </c>
      <c r="D116" s="61">
        <f t="shared" si="65"/>
        <v>3</v>
      </c>
      <c r="E116" s="58">
        <f t="shared" si="66"/>
        <v>21</v>
      </c>
      <c r="F116" s="61">
        <f t="shared" si="67"/>
        <v>3</v>
      </c>
      <c r="G116" s="58">
        <f t="shared" si="68"/>
        <v>14</v>
      </c>
      <c r="H116" s="61">
        <f t="shared" si="69"/>
        <v>1</v>
      </c>
      <c r="I116" s="58">
        <f t="shared" si="70"/>
        <v>3</v>
      </c>
      <c r="J116" s="61">
        <f t="shared" si="71"/>
        <v>1</v>
      </c>
      <c r="K116" s="58">
        <f t="shared" si="72"/>
        <v>10</v>
      </c>
      <c r="L116" s="61">
        <f t="shared" si="73"/>
        <v>0</v>
      </c>
      <c r="M116" s="58">
        <f t="shared" si="74"/>
        <v>0</v>
      </c>
      <c r="N116" s="61">
        <f t="shared" si="75"/>
        <v>1</v>
      </c>
      <c r="O116" s="58">
        <f t="shared" si="76"/>
        <v>1</v>
      </c>
      <c r="R116" s="327"/>
      <c r="S116" s="5" t="s">
        <v>269</v>
      </c>
      <c r="T116" s="39">
        <v>0</v>
      </c>
      <c r="U116" s="58"/>
      <c r="V116" s="39">
        <v>0</v>
      </c>
      <c r="W116" s="58"/>
      <c r="X116" s="59">
        <v>0</v>
      </c>
      <c r="Y116" s="60"/>
      <c r="Z116" s="59">
        <v>0</v>
      </c>
      <c r="AA116" s="60"/>
      <c r="AB116" s="59">
        <v>0</v>
      </c>
      <c r="AC116" s="60"/>
      <c r="AD116" s="61">
        <v>0</v>
      </c>
      <c r="AE116" s="62"/>
      <c r="AF116" s="38"/>
      <c r="AH116" s="305"/>
      <c r="AI116" s="5" t="s">
        <v>269</v>
      </c>
      <c r="AJ116" s="39">
        <v>3</v>
      </c>
      <c r="AK116" s="14">
        <v>18</v>
      </c>
      <c r="AL116" s="102">
        <f t="shared" si="77"/>
        <v>3</v>
      </c>
      <c r="AM116" s="14">
        <f t="shared" si="78"/>
        <v>11</v>
      </c>
      <c r="AN116" s="59">
        <v>1</v>
      </c>
      <c r="AO116" s="19">
        <v>2</v>
      </c>
      <c r="AP116" s="107">
        <v>1</v>
      </c>
      <c r="AQ116" s="19">
        <v>9</v>
      </c>
      <c r="AR116" s="59">
        <v>0</v>
      </c>
      <c r="AS116" s="19">
        <v>0</v>
      </c>
      <c r="AT116" s="114">
        <v>1</v>
      </c>
      <c r="AU116" s="24">
        <v>0</v>
      </c>
    </row>
    <row r="117" spans="2:47" ht="15" customHeight="1">
      <c r="B117" s="264"/>
      <c r="C117" s="85" t="s">
        <v>270</v>
      </c>
      <c r="D117" s="61">
        <f t="shared" si="65"/>
        <v>6</v>
      </c>
      <c r="E117" s="58">
        <f t="shared" si="66"/>
        <v>31</v>
      </c>
      <c r="F117" s="61">
        <f t="shared" si="67"/>
        <v>4</v>
      </c>
      <c r="G117" s="58">
        <f t="shared" si="68"/>
        <v>13</v>
      </c>
      <c r="H117" s="61">
        <f t="shared" si="69"/>
        <v>1</v>
      </c>
      <c r="I117" s="58">
        <f t="shared" si="70"/>
        <v>3</v>
      </c>
      <c r="J117" s="61">
        <f t="shared" si="71"/>
        <v>2</v>
      </c>
      <c r="K117" s="58">
        <f t="shared" si="72"/>
        <v>8</v>
      </c>
      <c r="L117" s="61">
        <f t="shared" si="73"/>
        <v>0</v>
      </c>
      <c r="M117" s="58">
        <f t="shared" si="74"/>
        <v>0</v>
      </c>
      <c r="N117" s="61">
        <f t="shared" si="75"/>
        <v>1</v>
      </c>
      <c r="O117" s="58">
        <f t="shared" si="76"/>
        <v>2</v>
      </c>
      <c r="R117" s="327"/>
      <c r="S117" s="5" t="s">
        <v>270</v>
      </c>
      <c r="T117" s="39">
        <v>3</v>
      </c>
      <c r="U117" s="58"/>
      <c r="V117" s="39">
        <v>1</v>
      </c>
      <c r="W117" s="58"/>
      <c r="X117" s="59">
        <v>1</v>
      </c>
      <c r="Y117" s="60"/>
      <c r="Z117" s="59">
        <v>0</v>
      </c>
      <c r="AA117" s="60"/>
      <c r="AB117" s="59">
        <v>0</v>
      </c>
      <c r="AC117" s="60"/>
      <c r="AD117" s="61">
        <v>0</v>
      </c>
      <c r="AE117" s="62"/>
      <c r="AF117" s="38"/>
      <c r="AH117" s="305"/>
      <c r="AI117" s="5" t="s">
        <v>270</v>
      </c>
      <c r="AJ117" s="39">
        <v>3</v>
      </c>
      <c r="AK117" s="14">
        <v>25</v>
      </c>
      <c r="AL117" s="102">
        <f t="shared" si="77"/>
        <v>3</v>
      </c>
      <c r="AM117" s="14">
        <f t="shared" si="78"/>
        <v>9</v>
      </c>
      <c r="AN117" s="59">
        <v>0</v>
      </c>
      <c r="AO117" s="19">
        <v>2</v>
      </c>
      <c r="AP117" s="107">
        <v>2</v>
      </c>
      <c r="AQ117" s="19">
        <v>6</v>
      </c>
      <c r="AR117" s="59">
        <v>0</v>
      </c>
      <c r="AS117" s="19">
        <v>0</v>
      </c>
      <c r="AT117" s="114">
        <v>1</v>
      </c>
      <c r="AU117" s="24">
        <v>1</v>
      </c>
    </row>
    <row r="118" spans="2:47" ht="15" customHeight="1">
      <c r="B118" s="264"/>
      <c r="C118" s="85" t="s">
        <v>271</v>
      </c>
      <c r="D118" s="61">
        <f t="shared" si="65"/>
        <v>11</v>
      </c>
      <c r="E118" s="58">
        <f t="shared" si="66"/>
        <v>27</v>
      </c>
      <c r="F118" s="61">
        <f t="shared" si="67"/>
        <v>4</v>
      </c>
      <c r="G118" s="58">
        <f t="shared" si="68"/>
        <v>18</v>
      </c>
      <c r="H118" s="61">
        <f t="shared" si="69"/>
        <v>1</v>
      </c>
      <c r="I118" s="58">
        <f t="shared" si="70"/>
        <v>4</v>
      </c>
      <c r="J118" s="61">
        <f t="shared" si="71"/>
        <v>3</v>
      </c>
      <c r="K118" s="58">
        <f t="shared" si="72"/>
        <v>13</v>
      </c>
      <c r="L118" s="61">
        <f t="shared" si="73"/>
        <v>0</v>
      </c>
      <c r="M118" s="58">
        <f t="shared" si="74"/>
        <v>0</v>
      </c>
      <c r="N118" s="61">
        <f t="shared" si="75"/>
        <v>0</v>
      </c>
      <c r="O118" s="58">
        <f t="shared" si="76"/>
        <v>1</v>
      </c>
      <c r="R118" s="327"/>
      <c r="S118" s="5" t="s">
        <v>271</v>
      </c>
      <c r="T118" s="39">
        <v>8</v>
      </c>
      <c r="U118" s="58"/>
      <c r="V118" s="39">
        <v>1</v>
      </c>
      <c r="W118" s="58"/>
      <c r="X118" s="59">
        <v>0</v>
      </c>
      <c r="Y118" s="60"/>
      <c r="Z118" s="59">
        <v>1</v>
      </c>
      <c r="AA118" s="60"/>
      <c r="AB118" s="59">
        <v>0</v>
      </c>
      <c r="AC118" s="60"/>
      <c r="AD118" s="61">
        <v>0</v>
      </c>
      <c r="AE118" s="62"/>
      <c r="AF118" s="38"/>
      <c r="AH118" s="305"/>
      <c r="AI118" s="5" t="s">
        <v>271</v>
      </c>
      <c r="AJ118" s="39">
        <v>3</v>
      </c>
      <c r="AK118" s="14">
        <v>16</v>
      </c>
      <c r="AL118" s="102">
        <f t="shared" si="77"/>
        <v>3</v>
      </c>
      <c r="AM118" s="14">
        <f t="shared" si="78"/>
        <v>14</v>
      </c>
      <c r="AN118" s="59">
        <v>1</v>
      </c>
      <c r="AO118" s="19">
        <v>3</v>
      </c>
      <c r="AP118" s="107">
        <v>2</v>
      </c>
      <c r="AQ118" s="19">
        <v>10</v>
      </c>
      <c r="AR118" s="59">
        <v>0</v>
      </c>
      <c r="AS118" s="19">
        <v>0</v>
      </c>
      <c r="AT118" s="114">
        <v>0</v>
      </c>
      <c r="AU118" s="24">
        <v>1</v>
      </c>
    </row>
    <row r="119" spans="2:47" ht="15" customHeight="1">
      <c r="B119" s="264"/>
      <c r="C119" s="85" t="s">
        <v>272</v>
      </c>
      <c r="D119" s="61">
        <f t="shared" si="65"/>
        <v>3</v>
      </c>
      <c r="E119" s="58">
        <f t="shared" si="66"/>
        <v>44</v>
      </c>
      <c r="F119" s="61">
        <f t="shared" si="67"/>
        <v>2</v>
      </c>
      <c r="G119" s="58">
        <f t="shared" si="68"/>
        <v>25</v>
      </c>
      <c r="H119" s="61">
        <f t="shared" si="69"/>
        <v>0</v>
      </c>
      <c r="I119" s="58">
        <f t="shared" si="70"/>
        <v>8</v>
      </c>
      <c r="J119" s="61">
        <f t="shared" si="71"/>
        <v>2</v>
      </c>
      <c r="K119" s="58">
        <f t="shared" si="72"/>
        <v>17</v>
      </c>
      <c r="L119" s="61">
        <f t="shared" si="73"/>
        <v>0</v>
      </c>
      <c r="M119" s="58">
        <f t="shared" si="74"/>
        <v>0</v>
      </c>
      <c r="N119" s="61">
        <f t="shared" si="75"/>
        <v>0</v>
      </c>
      <c r="O119" s="58">
        <f t="shared" si="76"/>
        <v>0</v>
      </c>
      <c r="R119" s="327"/>
      <c r="S119" s="11" t="s">
        <v>272</v>
      </c>
      <c r="T119" s="69">
        <v>1</v>
      </c>
      <c r="U119" s="70"/>
      <c r="V119" s="69">
        <v>0</v>
      </c>
      <c r="W119" s="70"/>
      <c r="X119" s="71">
        <v>0</v>
      </c>
      <c r="Y119" s="72"/>
      <c r="Z119" s="71">
        <v>0</v>
      </c>
      <c r="AA119" s="72"/>
      <c r="AB119" s="71">
        <v>0</v>
      </c>
      <c r="AC119" s="72"/>
      <c r="AD119" s="73">
        <v>0</v>
      </c>
      <c r="AE119" s="74"/>
      <c r="AF119" s="38"/>
      <c r="AH119" s="305"/>
      <c r="AI119" s="11" t="s">
        <v>272</v>
      </c>
      <c r="AJ119" s="69">
        <v>2</v>
      </c>
      <c r="AK119" s="16">
        <v>41</v>
      </c>
      <c r="AL119" s="104">
        <f t="shared" si="77"/>
        <v>2</v>
      </c>
      <c r="AM119" s="16">
        <f t="shared" si="78"/>
        <v>23</v>
      </c>
      <c r="AN119" s="71">
        <v>0</v>
      </c>
      <c r="AO119" s="21">
        <v>8</v>
      </c>
      <c r="AP119" s="109">
        <v>2</v>
      </c>
      <c r="AQ119" s="21">
        <v>15</v>
      </c>
      <c r="AR119" s="71">
        <v>0</v>
      </c>
      <c r="AS119" s="21">
        <v>0</v>
      </c>
      <c r="AT119" s="115">
        <v>0</v>
      </c>
      <c r="AU119" s="26">
        <v>0</v>
      </c>
    </row>
    <row r="120" spans="2:47" ht="15" customHeight="1">
      <c r="B120" s="264"/>
      <c r="C120" s="174" t="s">
        <v>171</v>
      </c>
      <c r="D120" s="61">
        <f>SUM(D113:D119)</f>
        <v>103</v>
      </c>
      <c r="E120" s="61">
        <f aca="true" t="shared" si="79" ref="E120:O120">SUM(E113:E119)</f>
        <v>676</v>
      </c>
      <c r="F120" s="61">
        <f t="shared" si="79"/>
        <v>75</v>
      </c>
      <c r="G120" s="61">
        <f t="shared" si="79"/>
        <v>525</v>
      </c>
      <c r="H120" s="61">
        <f t="shared" si="79"/>
        <v>16</v>
      </c>
      <c r="I120" s="61">
        <f t="shared" si="79"/>
        <v>93</v>
      </c>
      <c r="J120" s="61">
        <f t="shared" si="79"/>
        <v>55</v>
      </c>
      <c r="K120" s="61">
        <f t="shared" si="79"/>
        <v>379</v>
      </c>
      <c r="L120" s="61">
        <f t="shared" si="79"/>
        <v>0</v>
      </c>
      <c r="M120" s="61">
        <f t="shared" si="79"/>
        <v>2</v>
      </c>
      <c r="N120" s="61">
        <f t="shared" si="79"/>
        <v>4</v>
      </c>
      <c r="O120" s="61">
        <f t="shared" si="79"/>
        <v>51</v>
      </c>
      <c r="R120" s="327"/>
      <c r="S120" s="5"/>
      <c r="T120" s="39"/>
      <c r="U120" s="58"/>
      <c r="V120" s="39"/>
      <c r="W120" s="58"/>
      <c r="X120" s="59"/>
      <c r="Y120" s="60"/>
      <c r="Z120" s="59"/>
      <c r="AA120" s="60"/>
      <c r="AB120" s="59"/>
      <c r="AC120" s="60"/>
      <c r="AD120" s="61"/>
      <c r="AE120" s="62"/>
      <c r="AF120" s="38"/>
      <c r="AH120" s="305"/>
      <c r="AI120" s="5"/>
      <c r="AJ120" s="39"/>
      <c r="AK120" s="14"/>
      <c r="AL120" s="102"/>
      <c r="AM120" s="14"/>
      <c r="AN120" s="59"/>
      <c r="AO120" s="19"/>
      <c r="AP120" s="107"/>
      <c r="AQ120" s="19"/>
      <c r="AR120" s="59"/>
      <c r="AS120" s="19"/>
      <c r="AT120" s="114"/>
      <c r="AU120" s="24"/>
    </row>
    <row r="121" spans="2:48" ht="15" customHeight="1">
      <c r="B121" s="264"/>
      <c r="C121" s="85" t="s">
        <v>273</v>
      </c>
      <c r="D121" s="61">
        <f t="shared" si="65"/>
        <v>8</v>
      </c>
      <c r="E121" s="58">
        <f t="shared" si="66"/>
        <v>93</v>
      </c>
      <c r="F121" s="61">
        <f t="shared" si="67"/>
        <v>6</v>
      </c>
      <c r="G121" s="58">
        <f t="shared" si="68"/>
        <v>75</v>
      </c>
      <c r="H121" s="61">
        <f t="shared" si="69"/>
        <v>2</v>
      </c>
      <c r="I121" s="58">
        <f t="shared" si="70"/>
        <v>23</v>
      </c>
      <c r="J121" s="61">
        <f t="shared" si="71"/>
        <v>4</v>
      </c>
      <c r="K121" s="58">
        <f t="shared" si="72"/>
        <v>45</v>
      </c>
      <c r="L121" s="61">
        <f t="shared" si="73"/>
        <v>0</v>
      </c>
      <c r="M121" s="58">
        <f t="shared" si="74"/>
        <v>0</v>
      </c>
      <c r="N121" s="61">
        <f t="shared" si="75"/>
        <v>0</v>
      </c>
      <c r="O121" s="58">
        <f t="shared" si="76"/>
        <v>7</v>
      </c>
      <c r="R121" s="327"/>
      <c r="S121" s="5" t="s">
        <v>273</v>
      </c>
      <c r="T121" s="39">
        <v>2</v>
      </c>
      <c r="U121" s="58"/>
      <c r="V121" s="39">
        <v>0</v>
      </c>
      <c r="W121" s="58"/>
      <c r="X121" s="59">
        <v>0</v>
      </c>
      <c r="Y121" s="60"/>
      <c r="Z121" s="59">
        <v>0</v>
      </c>
      <c r="AA121" s="60"/>
      <c r="AB121" s="59">
        <v>0</v>
      </c>
      <c r="AC121" s="60"/>
      <c r="AD121" s="61">
        <v>0</v>
      </c>
      <c r="AE121" s="62"/>
      <c r="AH121" s="305"/>
      <c r="AI121" s="5" t="s">
        <v>273</v>
      </c>
      <c r="AJ121" s="39">
        <v>6</v>
      </c>
      <c r="AK121" s="133">
        <f>84+1</f>
        <v>85</v>
      </c>
      <c r="AL121" s="102">
        <f t="shared" si="77"/>
        <v>6</v>
      </c>
      <c r="AM121" s="14">
        <f t="shared" si="78"/>
        <v>69</v>
      </c>
      <c r="AN121" s="59">
        <v>2</v>
      </c>
      <c r="AO121" s="19">
        <v>21</v>
      </c>
      <c r="AP121" s="107">
        <v>4</v>
      </c>
      <c r="AQ121" s="19">
        <v>41</v>
      </c>
      <c r="AR121" s="59">
        <v>0</v>
      </c>
      <c r="AS121" s="19">
        <v>0</v>
      </c>
      <c r="AT121" s="114">
        <v>0</v>
      </c>
      <c r="AU121" s="24">
        <v>7</v>
      </c>
      <c r="AV121" s="131" t="s">
        <v>349</v>
      </c>
    </row>
    <row r="122" spans="2:47" ht="15" customHeight="1" thickBot="1">
      <c r="B122" s="264"/>
      <c r="C122" s="85" t="s">
        <v>274</v>
      </c>
      <c r="D122" s="61">
        <f t="shared" si="65"/>
        <v>6</v>
      </c>
      <c r="E122" s="58">
        <f t="shared" si="66"/>
        <v>36</v>
      </c>
      <c r="F122" s="61">
        <f t="shared" si="67"/>
        <v>5</v>
      </c>
      <c r="G122" s="58">
        <f t="shared" si="68"/>
        <v>34</v>
      </c>
      <c r="H122" s="61">
        <f t="shared" si="69"/>
        <v>1</v>
      </c>
      <c r="I122" s="58">
        <f t="shared" si="70"/>
        <v>6</v>
      </c>
      <c r="J122" s="61">
        <f t="shared" si="71"/>
        <v>2</v>
      </c>
      <c r="K122" s="58">
        <f t="shared" si="72"/>
        <v>24</v>
      </c>
      <c r="L122" s="61">
        <f t="shared" si="73"/>
        <v>1</v>
      </c>
      <c r="M122" s="58">
        <f t="shared" si="74"/>
        <v>1</v>
      </c>
      <c r="N122" s="61">
        <f t="shared" si="75"/>
        <v>1</v>
      </c>
      <c r="O122" s="58">
        <f t="shared" si="76"/>
        <v>3</v>
      </c>
      <c r="R122" s="327"/>
      <c r="S122" s="9" t="s">
        <v>274</v>
      </c>
      <c r="T122" s="63">
        <v>1</v>
      </c>
      <c r="U122" s="64"/>
      <c r="V122" s="63">
        <v>0</v>
      </c>
      <c r="W122" s="64"/>
      <c r="X122" s="65">
        <v>0</v>
      </c>
      <c r="Y122" s="66"/>
      <c r="Z122" s="65">
        <v>0</v>
      </c>
      <c r="AA122" s="66"/>
      <c r="AB122" s="65">
        <v>0</v>
      </c>
      <c r="AC122" s="66"/>
      <c r="AD122" s="67">
        <v>0</v>
      </c>
      <c r="AE122" s="68"/>
      <c r="AF122" s="38"/>
      <c r="AH122" s="305"/>
      <c r="AI122" s="9" t="s">
        <v>274</v>
      </c>
      <c r="AJ122" s="63">
        <v>5</v>
      </c>
      <c r="AK122" s="15">
        <v>30</v>
      </c>
      <c r="AL122" s="103">
        <f t="shared" si="77"/>
        <v>5</v>
      </c>
      <c r="AM122" s="15">
        <f t="shared" si="78"/>
        <v>29</v>
      </c>
      <c r="AN122" s="65">
        <v>1</v>
      </c>
      <c r="AO122" s="20">
        <v>5</v>
      </c>
      <c r="AP122" s="108">
        <v>2</v>
      </c>
      <c r="AQ122" s="20">
        <v>22</v>
      </c>
      <c r="AR122" s="65">
        <v>1</v>
      </c>
      <c r="AS122" s="20">
        <v>0</v>
      </c>
      <c r="AT122" s="116">
        <v>1</v>
      </c>
      <c r="AU122" s="25">
        <v>2</v>
      </c>
    </row>
    <row r="123" spans="2:47" ht="15" customHeight="1" thickBot="1">
      <c r="B123" s="264"/>
      <c r="C123" s="174" t="s">
        <v>172</v>
      </c>
      <c r="D123" s="61">
        <f>SUM(D121:D122)</f>
        <v>14</v>
      </c>
      <c r="E123" s="61">
        <f aca="true" t="shared" si="80" ref="E123:O123">SUM(E121:E122)</f>
        <v>129</v>
      </c>
      <c r="F123" s="61">
        <f t="shared" si="80"/>
        <v>11</v>
      </c>
      <c r="G123" s="61">
        <f t="shared" si="80"/>
        <v>109</v>
      </c>
      <c r="H123" s="61">
        <f t="shared" si="80"/>
        <v>3</v>
      </c>
      <c r="I123" s="61">
        <f t="shared" si="80"/>
        <v>29</v>
      </c>
      <c r="J123" s="61">
        <f t="shared" si="80"/>
        <v>6</v>
      </c>
      <c r="K123" s="61">
        <f t="shared" si="80"/>
        <v>69</v>
      </c>
      <c r="L123" s="61">
        <f t="shared" si="80"/>
        <v>1</v>
      </c>
      <c r="M123" s="61">
        <f t="shared" si="80"/>
        <v>1</v>
      </c>
      <c r="N123" s="61">
        <f t="shared" si="80"/>
        <v>1</v>
      </c>
      <c r="O123" s="61">
        <f t="shared" si="80"/>
        <v>10</v>
      </c>
      <c r="R123" s="327"/>
      <c r="S123" s="9"/>
      <c r="T123" s="63"/>
      <c r="U123" s="64"/>
      <c r="V123" s="63"/>
      <c r="W123" s="64"/>
      <c r="X123" s="65"/>
      <c r="Y123" s="66"/>
      <c r="Z123" s="65"/>
      <c r="AA123" s="66"/>
      <c r="AB123" s="65"/>
      <c r="AC123" s="66"/>
      <c r="AD123" s="67"/>
      <c r="AE123" s="68"/>
      <c r="AF123" s="38"/>
      <c r="AH123" s="305"/>
      <c r="AI123" s="9"/>
      <c r="AJ123" s="63"/>
      <c r="AK123" s="15"/>
      <c r="AL123" s="103"/>
      <c r="AM123" s="15"/>
      <c r="AN123" s="65"/>
      <c r="AO123" s="20"/>
      <c r="AP123" s="108"/>
      <c r="AQ123" s="20"/>
      <c r="AR123" s="65"/>
      <c r="AS123" s="20"/>
      <c r="AT123" s="116"/>
      <c r="AU123" s="25"/>
    </row>
    <row r="124" spans="2:47" ht="15" customHeight="1">
      <c r="B124" s="263" t="s">
        <v>126</v>
      </c>
      <c r="C124" s="85" t="s">
        <v>275</v>
      </c>
      <c r="D124" s="61">
        <f aca="true" t="shared" si="81" ref="D124:D156">$T124+$AJ124</f>
        <v>24</v>
      </c>
      <c r="E124" s="58">
        <f aca="true" t="shared" si="82" ref="E124:E156">$AK124+$D124</f>
        <v>85</v>
      </c>
      <c r="F124" s="61">
        <f aca="true" t="shared" si="83" ref="F124:F156">$H124+$J124+$L124+$N124</f>
        <v>11</v>
      </c>
      <c r="G124" s="58">
        <f aca="true" t="shared" si="84" ref="G124:G156">$I124+$K124+$M124+$O124</f>
        <v>36</v>
      </c>
      <c r="H124" s="61">
        <f aca="true" t="shared" si="85" ref="H124:H156">$X124+$AN124</f>
        <v>3</v>
      </c>
      <c r="I124" s="58">
        <f aca="true" t="shared" si="86" ref="I124:I156">$H124+$AO124</f>
        <v>12</v>
      </c>
      <c r="J124" s="61">
        <f aca="true" t="shared" si="87" ref="J124:J156">$Z124+$AP124</f>
        <v>6</v>
      </c>
      <c r="K124" s="58">
        <f aca="true" t="shared" si="88" ref="K124:K156">$J124+$AQ124</f>
        <v>20</v>
      </c>
      <c r="L124" s="61">
        <f aca="true" t="shared" si="89" ref="L124:L156">$AB124+$AR124</f>
        <v>0</v>
      </c>
      <c r="M124" s="58">
        <f aca="true" t="shared" si="90" ref="M124:M156">$L124+$AS124</f>
        <v>0</v>
      </c>
      <c r="N124" s="61">
        <f aca="true" t="shared" si="91" ref="N124:N156">$AD124+$AT124</f>
        <v>2</v>
      </c>
      <c r="O124" s="58">
        <f aca="true" t="shared" si="92" ref="O124:O156">$N124+$AU124</f>
        <v>4</v>
      </c>
      <c r="R124" s="326" t="s">
        <v>126</v>
      </c>
      <c r="S124" s="5" t="s">
        <v>275</v>
      </c>
      <c r="T124" s="39">
        <v>4</v>
      </c>
      <c r="U124" s="58"/>
      <c r="V124" s="39">
        <v>1</v>
      </c>
      <c r="W124" s="58"/>
      <c r="X124" s="59">
        <v>0</v>
      </c>
      <c r="Y124" s="60"/>
      <c r="Z124" s="59">
        <v>0</v>
      </c>
      <c r="AA124" s="60"/>
      <c r="AB124" s="59">
        <v>0</v>
      </c>
      <c r="AC124" s="60"/>
      <c r="AD124" s="61">
        <v>1</v>
      </c>
      <c r="AE124" s="62"/>
      <c r="AF124" s="38"/>
      <c r="AH124" s="271" t="s">
        <v>126</v>
      </c>
      <c r="AI124" s="5" t="s">
        <v>275</v>
      </c>
      <c r="AJ124" s="39">
        <v>20</v>
      </c>
      <c r="AK124" s="14">
        <v>61</v>
      </c>
      <c r="AL124" s="102">
        <f aca="true" t="shared" si="93" ref="AL124:AL156">AN124+AP124+AR124+AT124</f>
        <v>10</v>
      </c>
      <c r="AM124" s="14">
        <f aca="true" t="shared" si="94" ref="AM124:AM156">AO124+AQ124+AS124+AU124</f>
        <v>25</v>
      </c>
      <c r="AN124" s="59">
        <v>3</v>
      </c>
      <c r="AO124" s="19">
        <v>9</v>
      </c>
      <c r="AP124" s="107">
        <v>6</v>
      </c>
      <c r="AQ124" s="19">
        <v>14</v>
      </c>
      <c r="AR124" s="59">
        <v>0</v>
      </c>
      <c r="AS124" s="19">
        <v>0</v>
      </c>
      <c r="AT124" s="114">
        <v>1</v>
      </c>
      <c r="AU124" s="24">
        <v>2</v>
      </c>
    </row>
    <row r="125" spans="2:47" ht="15" customHeight="1">
      <c r="B125" s="263"/>
      <c r="C125" s="85" t="s">
        <v>276</v>
      </c>
      <c r="D125" s="61">
        <f t="shared" si="81"/>
        <v>1</v>
      </c>
      <c r="E125" s="58">
        <f t="shared" si="82"/>
        <v>11</v>
      </c>
      <c r="F125" s="61">
        <f t="shared" si="83"/>
        <v>1</v>
      </c>
      <c r="G125" s="58">
        <f t="shared" si="84"/>
        <v>6</v>
      </c>
      <c r="H125" s="61">
        <f t="shared" si="85"/>
        <v>0</v>
      </c>
      <c r="I125" s="58">
        <f t="shared" si="86"/>
        <v>3</v>
      </c>
      <c r="J125" s="61">
        <f t="shared" si="87"/>
        <v>1</v>
      </c>
      <c r="K125" s="58">
        <f t="shared" si="88"/>
        <v>2</v>
      </c>
      <c r="L125" s="61">
        <f t="shared" si="89"/>
        <v>0</v>
      </c>
      <c r="M125" s="58">
        <f t="shared" si="90"/>
        <v>0</v>
      </c>
      <c r="N125" s="61">
        <f t="shared" si="91"/>
        <v>0</v>
      </c>
      <c r="O125" s="58">
        <f t="shared" si="92"/>
        <v>1</v>
      </c>
      <c r="R125" s="327"/>
      <c r="S125" s="11" t="s">
        <v>276</v>
      </c>
      <c r="T125" s="69">
        <v>0</v>
      </c>
      <c r="U125" s="70"/>
      <c r="V125" s="69">
        <v>0</v>
      </c>
      <c r="W125" s="70"/>
      <c r="X125" s="71">
        <v>0</v>
      </c>
      <c r="Y125" s="72"/>
      <c r="Z125" s="71">
        <v>0</v>
      </c>
      <c r="AA125" s="72"/>
      <c r="AB125" s="71">
        <v>0</v>
      </c>
      <c r="AC125" s="72"/>
      <c r="AD125" s="73">
        <v>0</v>
      </c>
      <c r="AE125" s="74"/>
      <c r="AF125" s="38"/>
      <c r="AH125" s="271"/>
      <c r="AI125" s="11" t="s">
        <v>276</v>
      </c>
      <c r="AJ125" s="69">
        <v>1</v>
      </c>
      <c r="AK125" s="16">
        <v>10</v>
      </c>
      <c r="AL125" s="104">
        <f t="shared" si="93"/>
        <v>1</v>
      </c>
      <c r="AM125" s="16">
        <f t="shared" si="94"/>
        <v>5</v>
      </c>
      <c r="AN125" s="71">
        <v>0</v>
      </c>
      <c r="AO125" s="21">
        <v>3</v>
      </c>
      <c r="AP125" s="109">
        <v>1</v>
      </c>
      <c r="AQ125" s="21">
        <v>1</v>
      </c>
      <c r="AR125" s="71">
        <v>0</v>
      </c>
      <c r="AS125" s="21">
        <v>0</v>
      </c>
      <c r="AT125" s="115">
        <v>0</v>
      </c>
      <c r="AU125" s="26">
        <v>1</v>
      </c>
    </row>
    <row r="126" spans="2:47" ht="15" customHeight="1">
      <c r="B126" s="263"/>
      <c r="C126" s="174" t="s">
        <v>173</v>
      </c>
      <c r="D126" s="61">
        <f>SUM(D124:D125)</f>
        <v>25</v>
      </c>
      <c r="E126" s="61">
        <f aca="true" t="shared" si="95" ref="E126:O126">SUM(E124:E125)</f>
        <v>96</v>
      </c>
      <c r="F126" s="61">
        <f t="shared" si="95"/>
        <v>12</v>
      </c>
      <c r="G126" s="61">
        <f t="shared" si="95"/>
        <v>42</v>
      </c>
      <c r="H126" s="61">
        <f t="shared" si="95"/>
        <v>3</v>
      </c>
      <c r="I126" s="61">
        <f t="shared" si="95"/>
        <v>15</v>
      </c>
      <c r="J126" s="61">
        <f t="shared" si="95"/>
        <v>7</v>
      </c>
      <c r="K126" s="61">
        <f t="shared" si="95"/>
        <v>22</v>
      </c>
      <c r="L126" s="61">
        <f t="shared" si="95"/>
        <v>0</v>
      </c>
      <c r="M126" s="61">
        <f t="shared" si="95"/>
        <v>0</v>
      </c>
      <c r="N126" s="61">
        <f t="shared" si="95"/>
        <v>2</v>
      </c>
      <c r="O126" s="61">
        <f t="shared" si="95"/>
        <v>5</v>
      </c>
      <c r="R126" s="327"/>
      <c r="S126" s="5"/>
      <c r="T126" s="39"/>
      <c r="U126" s="58"/>
      <c r="V126" s="39"/>
      <c r="W126" s="58"/>
      <c r="X126" s="59"/>
      <c r="Y126" s="60"/>
      <c r="Z126" s="59"/>
      <c r="AA126" s="60"/>
      <c r="AB126" s="59"/>
      <c r="AC126" s="60"/>
      <c r="AD126" s="61"/>
      <c r="AE126" s="62"/>
      <c r="AF126" s="38"/>
      <c r="AH126" s="271"/>
      <c r="AI126" s="5"/>
      <c r="AJ126" s="39"/>
      <c r="AK126" s="14"/>
      <c r="AL126" s="102"/>
      <c r="AM126" s="14"/>
      <c r="AN126" s="59"/>
      <c r="AO126" s="19"/>
      <c r="AP126" s="107"/>
      <c r="AQ126" s="19"/>
      <c r="AR126" s="59"/>
      <c r="AS126" s="19"/>
      <c r="AT126" s="114"/>
      <c r="AU126" s="24"/>
    </row>
    <row r="127" spans="2:47" ht="15" customHeight="1">
      <c r="B127" s="263"/>
      <c r="C127" s="85" t="s">
        <v>277</v>
      </c>
      <c r="D127" s="61">
        <f t="shared" si="81"/>
        <v>2</v>
      </c>
      <c r="E127" s="58">
        <f t="shared" si="82"/>
        <v>22</v>
      </c>
      <c r="F127" s="61">
        <f t="shared" si="83"/>
        <v>1</v>
      </c>
      <c r="G127" s="58">
        <f t="shared" si="84"/>
        <v>16</v>
      </c>
      <c r="H127" s="61">
        <f t="shared" si="85"/>
        <v>0</v>
      </c>
      <c r="I127" s="58">
        <f t="shared" si="86"/>
        <v>5</v>
      </c>
      <c r="J127" s="61">
        <f t="shared" si="87"/>
        <v>1</v>
      </c>
      <c r="K127" s="58">
        <f t="shared" si="88"/>
        <v>9</v>
      </c>
      <c r="L127" s="61">
        <f t="shared" si="89"/>
        <v>0</v>
      </c>
      <c r="M127" s="58">
        <f t="shared" si="90"/>
        <v>0</v>
      </c>
      <c r="N127" s="61">
        <f t="shared" si="91"/>
        <v>0</v>
      </c>
      <c r="O127" s="58">
        <f t="shared" si="92"/>
        <v>2</v>
      </c>
      <c r="R127" s="327"/>
      <c r="S127" s="5" t="s">
        <v>277</v>
      </c>
      <c r="T127" s="39">
        <v>2</v>
      </c>
      <c r="U127" s="58"/>
      <c r="V127" s="39">
        <v>1</v>
      </c>
      <c r="W127" s="58"/>
      <c r="X127" s="59">
        <v>0</v>
      </c>
      <c r="Y127" s="60"/>
      <c r="Z127" s="59">
        <v>1</v>
      </c>
      <c r="AA127" s="60"/>
      <c r="AB127" s="59">
        <v>0</v>
      </c>
      <c r="AC127" s="60"/>
      <c r="AD127" s="61">
        <v>0</v>
      </c>
      <c r="AE127" s="62"/>
      <c r="AF127" s="38"/>
      <c r="AH127" s="271"/>
      <c r="AI127" s="5" t="s">
        <v>277</v>
      </c>
      <c r="AJ127" s="39">
        <v>0</v>
      </c>
      <c r="AK127" s="14">
        <v>20</v>
      </c>
      <c r="AL127" s="102">
        <f t="shared" si="93"/>
        <v>0</v>
      </c>
      <c r="AM127" s="14">
        <f t="shared" si="94"/>
        <v>15</v>
      </c>
      <c r="AN127" s="59">
        <v>0</v>
      </c>
      <c r="AO127" s="19">
        <v>5</v>
      </c>
      <c r="AP127" s="107">
        <v>0</v>
      </c>
      <c r="AQ127" s="19">
        <v>8</v>
      </c>
      <c r="AR127" s="59">
        <v>0</v>
      </c>
      <c r="AS127" s="19">
        <v>0</v>
      </c>
      <c r="AT127" s="114">
        <v>0</v>
      </c>
      <c r="AU127" s="24">
        <v>2</v>
      </c>
    </row>
    <row r="128" spans="2:47" ht="15" customHeight="1">
      <c r="B128" s="263"/>
      <c r="C128" s="85" t="s">
        <v>278</v>
      </c>
      <c r="D128" s="61">
        <f t="shared" si="81"/>
        <v>10</v>
      </c>
      <c r="E128" s="58">
        <f t="shared" si="82"/>
        <v>51</v>
      </c>
      <c r="F128" s="61">
        <f t="shared" si="83"/>
        <v>9</v>
      </c>
      <c r="G128" s="58">
        <f t="shared" si="84"/>
        <v>31</v>
      </c>
      <c r="H128" s="61">
        <f t="shared" si="85"/>
        <v>0</v>
      </c>
      <c r="I128" s="58">
        <f t="shared" si="86"/>
        <v>1</v>
      </c>
      <c r="J128" s="61">
        <f t="shared" si="87"/>
        <v>7</v>
      </c>
      <c r="K128" s="58">
        <f t="shared" si="88"/>
        <v>25</v>
      </c>
      <c r="L128" s="61">
        <f t="shared" si="89"/>
        <v>0</v>
      </c>
      <c r="M128" s="58">
        <f t="shared" si="90"/>
        <v>1</v>
      </c>
      <c r="N128" s="61">
        <f t="shared" si="91"/>
        <v>2</v>
      </c>
      <c r="O128" s="58">
        <f t="shared" si="92"/>
        <v>4</v>
      </c>
      <c r="R128" s="327"/>
      <c r="S128" s="11" t="s">
        <v>278</v>
      </c>
      <c r="T128" s="69">
        <v>4</v>
      </c>
      <c r="U128" s="70"/>
      <c r="V128" s="69">
        <v>3</v>
      </c>
      <c r="W128" s="70"/>
      <c r="X128" s="71">
        <v>0</v>
      </c>
      <c r="Y128" s="72"/>
      <c r="Z128" s="71">
        <v>3</v>
      </c>
      <c r="AA128" s="72"/>
      <c r="AB128" s="71">
        <v>0</v>
      </c>
      <c r="AC128" s="72"/>
      <c r="AD128" s="73">
        <v>0</v>
      </c>
      <c r="AE128" s="74"/>
      <c r="AF128" s="38"/>
      <c r="AH128" s="271"/>
      <c r="AI128" s="11" t="s">
        <v>278</v>
      </c>
      <c r="AJ128" s="69">
        <v>6</v>
      </c>
      <c r="AK128" s="16">
        <v>41</v>
      </c>
      <c r="AL128" s="104">
        <f t="shared" si="93"/>
        <v>6</v>
      </c>
      <c r="AM128" s="16">
        <f t="shared" si="94"/>
        <v>22</v>
      </c>
      <c r="AN128" s="71">
        <v>0</v>
      </c>
      <c r="AO128" s="21">
        <v>1</v>
      </c>
      <c r="AP128" s="109">
        <v>4</v>
      </c>
      <c r="AQ128" s="21">
        <v>18</v>
      </c>
      <c r="AR128" s="71">
        <v>0</v>
      </c>
      <c r="AS128" s="21">
        <v>1</v>
      </c>
      <c r="AT128" s="115">
        <v>2</v>
      </c>
      <c r="AU128" s="26">
        <v>2</v>
      </c>
    </row>
    <row r="129" spans="2:47" ht="15" customHeight="1">
      <c r="B129" s="263"/>
      <c r="C129" s="174" t="s">
        <v>174</v>
      </c>
      <c r="D129" s="61">
        <f>SUM(D127:D128)</f>
        <v>12</v>
      </c>
      <c r="E129" s="61">
        <f aca="true" t="shared" si="96" ref="E129:O129">SUM(E127:E128)</f>
        <v>73</v>
      </c>
      <c r="F129" s="61">
        <f t="shared" si="96"/>
        <v>10</v>
      </c>
      <c r="G129" s="61">
        <f t="shared" si="96"/>
        <v>47</v>
      </c>
      <c r="H129" s="61">
        <f t="shared" si="96"/>
        <v>0</v>
      </c>
      <c r="I129" s="61">
        <f t="shared" si="96"/>
        <v>6</v>
      </c>
      <c r="J129" s="61">
        <f t="shared" si="96"/>
        <v>8</v>
      </c>
      <c r="K129" s="61">
        <f t="shared" si="96"/>
        <v>34</v>
      </c>
      <c r="L129" s="61">
        <f t="shared" si="96"/>
        <v>0</v>
      </c>
      <c r="M129" s="61">
        <f t="shared" si="96"/>
        <v>1</v>
      </c>
      <c r="N129" s="61">
        <f t="shared" si="96"/>
        <v>2</v>
      </c>
      <c r="O129" s="61">
        <f t="shared" si="96"/>
        <v>6</v>
      </c>
      <c r="R129" s="327"/>
      <c r="S129" s="5"/>
      <c r="T129" s="39"/>
      <c r="U129" s="58"/>
      <c r="V129" s="39"/>
      <c r="W129" s="58"/>
      <c r="X129" s="59"/>
      <c r="Y129" s="60"/>
      <c r="Z129" s="59"/>
      <c r="AA129" s="60"/>
      <c r="AB129" s="59"/>
      <c r="AC129" s="60"/>
      <c r="AD129" s="61"/>
      <c r="AE129" s="62"/>
      <c r="AF129" s="38"/>
      <c r="AH129" s="271"/>
      <c r="AI129" s="5"/>
      <c r="AJ129" s="39"/>
      <c r="AK129" s="14"/>
      <c r="AL129" s="102"/>
      <c r="AM129" s="14"/>
      <c r="AN129" s="59"/>
      <c r="AO129" s="19"/>
      <c r="AP129" s="107"/>
      <c r="AQ129" s="19"/>
      <c r="AR129" s="59"/>
      <c r="AS129" s="19"/>
      <c r="AT129" s="114"/>
      <c r="AU129" s="24"/>
    </row>
    <row r="130" spans="2:47" ht="15" customHeight="1">
      <c r="B130" s="263"/>
      <c r="C130" s="85" t="s">
        <v>279</v>
      </c>
      <c r="D130" s="61">
        <f t="shared" si="81"/>
        <v>16</v>
      </c>
      <c r="E130" s="58">
        <f t="shared" si="82"/>
        <v>117</v>
      </c>
      <c r="F130" s="61">
        <f t="shared" si="83"/>
        <v>10</v>
      </c>
      <c r="G130" s="58">
        <f t="shared" si="84"/>
        <v>67</v>
      </c>
      <c r="H130" s="61">
        <f t="shared" si="85"/>
        <v>1</v>
      </c>
      <c r="I130" s="58">
        <f t="shared" si="86"/>
        <v>18</v>
      </c>
      <c r="J130" s="61">
        <f t="shared" si="87"/>
        <v>8</v>
      </c>
      <c r="K130" s="58">
        <f t="shared" si="88"/>
        <v>44</v>
      </c>
      <c r="L130" s="61">
        <f t="shared" si="89"/>
        <v>0</v>
      </c>
      <c r="M130" s="58">
        <f t="shared" si="90"/>
        <v>0</v>
      </c>
      <c r="N130" s="61">
        <f t="shared" si="91"/>
        <v>1</v>
      </c>
      <c r="O130" s="58">
        <f t="shared" si="92"/>
        <v>5</v>
      </c>
      <c r="R130" s="327"/>
      <c r="S130" s="5" t="s">
        <v>279</v>
      </c>
      <c r="T130" s="39">
        <v>2</v>
      </c>
      <c r="U130" s="58"/>
      <c r="V130" s="39">
        <v>1</v>
      </c>
      <c r="W130" s="58"/>
      <c r="X130" s="59">
        <v>1</v>
      </c>
      <c r="Y130" s="60"/>
      <c r="Z130" s="59">
        <v>0</v>
      </c>
      <c r="AA130" s="60"/>
      <c r="AB130" s="59">
        <v>0</v>
      </c>
      <c r="AC130" s="60"/>
      <c r="AD130" s="61">
        <v>0</v>
      </c>
      <c r="AE130" s="62"/>
      <c r="AF130" s="38"/>
      <c r="AH130" s="271"/>
      <c r="AI130" s="5" t="s">
        <v>279</v>
      </c>
      <c r="AJ130" s="39">
        <v>14</v>
      </c>
      <c r="AK130" s="14">
        <v>101</v>
      </c>
      <c r="AL130" s="102">
        <f t="shared" si="93"/>
        <v>9</v>
      </c>
      <c r="AM130" s="14">
        <f t="shared" si="94"/>
        <v>57</v>
      </c>
      <c r="AN130" s="59">
        <v>0</v>
      </c>
      <c r="AO130" s="19">
        <v>17</v>
      </c>
      <c r="AP130" s="107">
        <v>8</v>
      </c>
      <c r="AQ130" s="19">
        <v>36</v>
      </c>
      <c r="AR130" s="59">
        <v>0</v>
      </c>
      <c r="AS130" s="19">
        <v>0</v>
      </c>
      <c r="AT130" s="114">
        <v>1</v>
      </c>
      <c r="AU130" s="24">
        <v>4</v>
      </c>
    </row>
    <row r="131" spans="2:47" ht="15" customHeight="1">
      <c r="B131" s="263"/>
      <c r="C131" s="85" t="s">
        <v>280</v>
      </c>
      <c r="D131" s="61">
        <f t="shared" si="81"/>
        <v>73</v>
      </c>
      <c r="E131" s="58">
        <f t="shared" si="82"/>
        <v>428</v>
      </c>
      <c r="F131" s="61">
        <f t="shared" si="83"/>
        <v>41</v>
      </c>
      <c r="G131" s="58">
        <f t="shared" si="84"/>
        <v>261</v>
      </c>
      <c r="H131" s="61">
        <f t="shared" si="85"/>
        <v>0</v>
      </c>
      <c r="I131" s="58">
        <f t="shared" si="86"/>
        <v>15</v>
      </c>
      <c r="J131" s="61">
        <f t="shared" si="87"/>
        <v>32</v>
      </c>
      <c r="K131" s="58">
        <f t="shared" si="88"/>
        <v>199</v>
      </c>
      <c r="L131" s="61">
        <f t="shared" si="89"/>
        <v>0</v>
      </c>
      <c r="M131" s="58">
        <f t="shared" si="90"/>
        <v>0</v>
      </c>
      <c r="N131" s="61">
        <f t="shared" si="91"/>
        <v>9</v>
      </c>
      <c r="O131" s="58">
        <f t="shared" si="92"/>
        <v>47</v>
      </c>
      <c r="R131" s="327"/>
      <c r="S131" s="5" t="s">
        <v>280</v>
      </c>
      <c r="T131" s="39">
        <v>24</v>
      </c>
      <c r="U131" s="58"/>
      <c r="V131" s="39">
        <v>5</v>
      </c>
      <c r="W131" s="58"/>
      <c r="X131" s="59">
        <v>0</v>
      </c>
      <c r="Y131" s="60"/>
      <c r="Z131" s="59">
        <v>5</v>
      </c>
      <c r="AA131" s="60"/>
      <c r="AB131" s="59">
        <v>0</v>
      </c>
      <c r="AC131" s="60"/>
      <c r="AD131" s="61">
        <v>0</v>
      </c>
      <c r="AE131" s="62"/>
      <c r="AF131" s="38"/>
      <c r="AH131" s="271"/>
      <c r="AI131" s="5" t="s">
        <v>280</v>
      </c>
      <c r="AJ131" s="39">
        <v>49</v>
      </c>
      <c r="AK131" s="14">
        <v>355</v>
      </c>
      <c r="AL131" s="102">
        <f t="shared" si="93"/>
        <v>36</v>
      </c>
      <c r="AM131" s="14">
        <f t="shared" si="94"/>
        <v>220</v>
      </c>
      <c r="AN131" s="59">
        <v>0</v>
      </c>
      <c r="AO131" s="19">
        <v>15</v>
      </c>
      <c r="AP131" s="107">
        <v>27</v>
      </c>
      <c r="AQ131" s="19">
        <v>167</v>
      </c>
      <c r="AR131" s="59">
        <v>0</v>
      </c>
      <c r="AS131" s="19">
        <v>0</v>
      </c>
      <c r="AT131" s="114">
        <v>9</v>
      </c>
      <c r="AU131" s="24">
        <v>38</v>
      </c>
    </row>
    <row r="132" spans="2:47" ht="15" customHeight="1">
      <c r="B132" s="263"/>
      <c r="C132" s="85" t="s">
        <v>281</v>
      </c>
      <c r="D132" s="61">
        <f t="shared" si="81"/>
        <v>9</v>
      </c>
      <c r="E132" s="58">
        <f t="shared" si="82"/>
        <v>46</v>
      </c>
      <c r="F132" s="61">
        <f t="shared" si="83"/>
        <v>7</v>
      </c>
      <c r="G132" s="58">
        <f t="shared" si="84"/>
        <v>33</v>
      </c>
      <c r="H132" s="61">
        <f t="shared" si="85"/>
        <v>0</v>
      </c>
      <c r="I132" s="58">
        <f t="shared" si="86"/>
        <v>0</v>
      </c>
      <c r="J132" s="61">
        <f t="shared" si="87"/>
        <v>7</v>
      </c>
      <c r="K132" s="58">
        <f t="shared" si="88"/>
        <v>32</v>
      </c>
      <c r="L132" s="61">
        <f t="shared" si="89"/>
        <v>0</v>
      </c>
      <c r="M132" s="58">
        <f t="shared" si="90"/>
        <v>0</v>
      </c>
      <c r="N132" s="61">
        <f t="shared" si="91"/>
        <v>0</v>
      </c>
      <c r="O132" s="58">
        <f t="shared" si="92"/>
        <v>1</v>
      </c>
      <c r="R132" s="327"/>
      <c r="S132" s="5" t="s">
        <v>281</v>
      </c>
      <c r="T132" s="39">
        <v>4</v>
      </c>
      <c r="U132" s="58"/>
      <c r="V132" s="39">
        <v>3</v>
      </c>
      <c r="W132" s="58"/>
      <c r="X132" s="59">
        <v>0</v>
      </c>
      <c r="Y132" s="60"/>
      <c r="Z132" s="59">
        <v>3</v>
      </c>
      <c r="AA132" s="60"/>
      <c r="AB132" s="59">
        <v>0</v>
      </c>
      <c r="AC132" s="60"/>
      <c r="AD132" s="61">
        <v>0</v>
      </c>
      <c r="AE132" s="62"/>
      <c r="AF132" s="38"/>
      <c r="AH132" s="271"/>
      <c r="AI132" s="5" t="s">
        <v>281</v>
      </c>
      <c r="AJ132" s="39">
        <v>5</v>
      </c>
      <c r="AK132" s="14">
        <v>37</v>
      </c>
      <c r="AL132" s="102">
        <f t="shared" si="93"/>
        <v>4</v>
      </c>
      <c r="AM132" s="14">
        <f t="shared" si="94"/>
        <v>26</v>
      </c>
      <c r="AN132" s="59">
        <v>0</v>
      </c>
      <c r="AO132" s="19">
        <v>0</v>
      </c>
      <c r="AP132" s="107">
        <v>4</v>
      </c>
      <c r="AQ132" s="19">
        <v>25</v>
      </c>
      <c r="AR132" s="59">
        <v>0</v>
      </c>
      <c r="AS132" s="19">
        <v>0</v>
      </c>
      <c r="AT132" s="114">
        <v>0</v>
      </c>
      <c r="AU132" s="24">
        <v>1</v>
      </c>
    </row>
    <row r="133" spans="2:47" ht="15" customHeight="1">
      <c r="B133" s="263"/>
      <c r="C133" s="85" t="s">
        <v>282</v>
      </c>
      <c r="D133" s="61">
        <f t="shared" si="81"/>
        <v>1</v>
      </c>
      <c r="E133" s="58">
        <f t="shared" si="82"/>
        <v>12</v>
      </c>
      <c r="F133" s="61">
        <f t="shared" si="83"/>
        <v>0</v>
      </c>
      <c r="G133" s="58">
        <f t="shared" si="84"/>
        <v>8</v>
      </c>
      <c r="H133" s="61">
        <f t="shared" si="85"/>
        <v>0</v>
      </c>
      <c r="I133" s="58">
        <f t="shared" si="86"/>
        <v>2</v>
      </c>
      <c r="J133" s="61">
        <f t="shared" si="87"/>
        <v>0</v>
      </c>
      <c r="K133" s="58">
        <f t="shared" si="88"/>
        <v>6</v>
      </c>
      <c r="L133" s="61">
        <f t="shared" si="89"/>
        <v>0</v>
      </c>
      <c r="M133" s="58">
        <f t="shared" si="90"/>
        <v>0</v>
      </c>
      <c r="N133" s="61">
        <f t="shared" si="91"/>
        <v>0</v>
      </c>
      <c r="O133" s="58">
        <f t="shared" si="92"/>
        <v>0</v>
      </c>
      <c r="R133" s="327"/>
      <c r="S133" s="5" t="s">
        <v>282</v>
      </c>
      <c r="T133" s="39">
        <v>1</v>
      </c>
      <c r="U133" s="58"/>
      <c r="V133" s="39">
        <v>0</v>
      </c>
      <c r="W133" s="58"/>
      <c r="X133" s="59">
        <v>0</v>
      </c>
      <c r="Y133" s="60"/>
      <c r="Z133" s="59">
        <v>0</v>
      </c>
      <c r="AA133" s="60"/>
      <c r="AB133" s="59">
        <v>0</v>
      </c>
      <c r="AC133" s="60"/>
      <c r="AD133" s="61">
        <v>0</v>
      </c>
      <c r="AE133" s="62"/>
      <c r="AF133" s="38"/>
      <c r="AH133" s="271"/>
      <c r="AI133" s="5" t="s">
        <v>282</v>
      </c>
      <c r="AJ133" s="39">
        <v>0</v>
      </c>
      <c r="AK133" s="14">
        <v>11</v>
      </c>
      <c r="AL133" s="102">
        <f t="shared" si="93"/>
        <v>0</v>
      </c>
      <c r="AM133" s="14">
        <f t="shared" si="94"/>
        <v>8</v>
      </c>
      <c r="AN133" s="59">
        <v>0</v>
      </c>
      <c r="AO133" s="19">
        <v>2</v>
      </c>
      <c r="AP133" s="107">
        <v>0</v>
      </c>
      <c r="AQ133" s="19">
        <v>6</v>
      </c>
      <c r="AR133" s="59">
        <v>0</v>
      </c>
      <c r="AS133" s="19">
        <v>0</v>
      </c>
      <c r="AT133" s="114">
        <v>0</v>
      </c>
      <c r="AU133" s="24">
        <v>0</v>
      </c>
    </row>
    <row r="134" spans="2:47" ht="15" customHeight="1">
      <c r="B134" s="263"/>
      <c r="C134" s="85" t="s">
        <v>283</v>
      </c>
      <c r="D134" s="61">
        <f t="shared" si="81"/>
        <v>5</v>
      </c>
      <c r="E134" s="58">
        <f t="shared" si="82"/>
        <v>30</v>
      </c>
      <c r="F134" s="61">
        <f t="shared" si="83"/>
        <v>3</v>
      </c>
      <c r="G134" s="58">
        <f t="shared" si="84"/>
        <v>25</v>
      </c>
      <c r="H134" s="61">
        <f t="shared" si="85"/>
        <v>0</v>
      </c>
      <c r="I134" s="58">
        <f t="shared" si="86"/>
        <v>3</v>
      </c>
      <c r="J134" s="61">
        <f t="shared" si="87"/>
        <v>2</v>
      </c>
      <c r="K134" s="58">
        <f t="shared" si="88"/>
        <v>17</v>
      </c>
      <c r="L134" s="61">
        <f t="shared" si="89"/>
        <v>0</v>
      </c>
      <c r="M134" s="58">
        <f t="shared" si="90"/>
        <v>0</v>
      </c>
      <c r="N134" s="61">
        <f t="shared" si="91"/>
        <v>1</v>
      </c>
      <c r="O134" s="58">
        <f t="shared" si="92"/>
        <v>5</v>
      </c>
      <c r="R134" s="327"/>
      <c r="S134" s="5" t="s">
        <v>283</v>
      </c>
      <c r="T134" s="39">
        <v>2</v>
      </c>
      <c r="U134" s="58"/>
      <c r="V134" s="39">
        <v>0</v>
      </c>
      <c r="W134" s="58"/>
      <c r="X134" s="59">
        <v>0</v>
      </c>
      <c r="Y134" s="60"/>
      <c r="Z134" s="59">
        <v>0</v>
      </c>
      <c r="AA134" s="60"/>
      <c r="AB134" s="59">
        <v>0</v>
      </c>
      <c r="AC134" s="60"/>
      <c r="AD134" s="61">
        <v>0</v>
      </c>
      <c r="AE134" s="62"/>
      <c r="AF134" s="38"/>
      <c r="AH134" s="271"/>
      <c r="AI134" s="5" t="s">
        <v>283</v>
      </c>
      <c r="AJ134" s="39">
        <v>3</v>
      </c>
      <c r="AK134" s="14">
        <v>25</v>
      </c>
      <c r="AL134" s="102">
        <f t="shared" si="93"/>
        <v>3</v>
      </c>
      <c r="AM134" s="14">
        <f t="shared" si="94"/>
        <v>22</v>
      </c>
      <c r="AN134" s="59">
        <v>0</v>
      </c>
      <c r="AO134" s="19">
        <v>3</v>
      </c>
      <c r="AP134" s="107">
        <v>2</v>
      </c>
      <c r="AQ134" s="19">
        <v>15</v>
      </c>
      <c r="AR134" s="59">
        <v>0</v>
      </c>
      <c r="AS134" s="19">
        <v>0</v>
      </c>
      <c r="AT134" s="114">
        <v>1</v>
      </c>
      <c r="AU134" s="24">
        <v>4</v>
      </c>
    </row>
    <row r="135" spans="2:47" ht="15" customHeight="1">
      <c r="B135" s="263"/>
      <c r="C135" s="85" t="s">
        <v>284</v>
      </c>
      <c r="D135" s="61">
        <f t="shared" si="81"/>
        <v>1</v>
      </c>
      <c r="E135" s="58">
        <f t="shared" si="82"/>
        <v>27</v>
      </c>
      <c r="F135" s="61">
        <f t="shared" si="83"/>
        <v>0</v>
      </c>
      <c r="G135" s="58">
        <f t="shared" si="84"/>
        <v>16</v>
      </c>
      <c r="H135" s="61">
        <f t="shared" si="85"/>
        <v>0</v>
      </c>
      <c r="I135" s="58">
        <f t="shared" si="86"/>
        <v>3</v>
      </c>
      <c r="J135" s="61">
        <f t="shared" si="87"/>
        <v>0</v>
      </c>
      <c r="K135" s="58">
        <f t="shared" si="88"/>
        <v>12</v>
      </c>
      <c r="L135" s="61">
        <f t="shared" si="89"/>
        <v>0</v>
      </c>
      <c r="M135" s="58">
        <f t="shared" si="90"/>
        <v>0</v>
      </c>
      <c r="N135" s="61">
        <f t="shared" si="91"/>
        <v>0</v>
      </c>
      <c r="O135" s="58">
        <f t="shared" si="92"/>
        <v>1</v>
      </c>
      <c r="R135" s="327"/>
      <c r="S135" s="5" t="s">
        <v>284</v>
      </c>
      <c r="T135" s="39">
        <v>0</v>
      </c>
      <c r="U135" s="58"/>
      <c r="V135" s="39">
        <v>0</v>
      </c>
      <c r="W135" s="58"/>
      <c r="X135" s="59">
        <v>0</v>
      </c>
      <c r="Y135" s="60"/>
      <c r="Z135" s="59">
        <v>0</v>
      </c>
      <c r="AA135" s="60"/>
      <c r="AB135" s="59">
        <v>0</v>
      </c>
      <c r="AC135" s="60"/>
      <c r="AD135" s="61">
        <v>0</v>
      </c>
      <c r="AE135" s="62"/>
      <c r="AF135" s="38"/>
      <c r="AH135" s="271"/>
      <c r="AI135" s="5" t="s">
        <v>284</v>
      </c>
      <c r="AJ135" s="39">
        <v>1</v>
      </c>
      <c r="AK135" s="14">
        <v>26</v>
      </c>
      <c r="AL135" s="102">
        <f t="shared" si="93"/>
        <v>0</v>
      </c>
      <c r="AM135" s="14">
        <f t="shared" si="94"/>
        <v>16</v>
      </c>
      <c r="AN135" s="59">
        <v>0</v>
      </c>
      <c r="AO135" s="19">
        <v>3</v>
      </c>
      <c r="AP135" s="107">
        <v>0</v>
      </c>
      <c r="AQ135" s="19">
        <v>12</v>
      </c>
      <c r="AR135" s="59">
        <v>0</v>
      </c>
      <c r="AS135" s="19">
        <v>0</v>
      </c>
      <c r="AT135" s="114">
        <v>0</v>
      </c>
      <c r="AU135" s="24">
        <v>1</v>
      </c>
    </row>
    <row r="136" spans="2:47" ht="15" customHeight="1">
      <c r="B136" s="263"/>
      <c r="C136" s="85" t="s">
        <v>285</v>
      </c>
      <c r="D136" s="61">
        <f t="shared" si="81"/>
        <v>5</v>
      </c>
      <c r="E136" s="58">
        <f t="shared" si="82"/>
        <v>39</v>
      </c>
      <c r="F136" s="61">
        <f t="shared" si="83"/>
        <v>2</v>
      </c>
      <c r="G136" s="58">
        <f t="shared" si="84"/>
        <v>26</v>
      </c>
      <c r="H136" s="61">
        <f t="shared" si="85"/>
        <v>0</v>
      </c>
      <c r="I136" s="58">
        <f t="shared" si="86"/>
        <v>8</v>
      </c>
      <c r="J136" s="61">
        <f t="shared" si="87"/>
        <v>1</v>
      </c>
      <c r="K136" s="58">
        <f t="shared" si="88"/>
        <v>13</v>
      </c>
      <c r="L136" s="61">
        <f t="shared" si="89"/>
        <v>0</v>
      </c>
      <c r="M136" s="58">
        <f t="shared" si="90"/>
        <v>0</v>
      </c>
      <c r="N136" s="61">
        <f t="shared" si="91"/>
        <v>1</v>
      </c>
      <c r="O136" s="58">
        <f t="shared" si="92"/>
        <v>5</v>
      </c>
      <c r="R136" s="327"/>
      <c r="S136" s="5" t="s">
        <v>285</v>
      </c>
      <c r="T136" s="39">
        <v>0</v>
      </c>
      <c r="U136" s="58"/>
      <c r="V136" s="39">
        <v>0</v>
      </c>
      <c r="W136" s="58"/>
      <c r="X136" s="59">
        <v>0</v>
      </c>
      <c r="Y136" s="60"/>
      <c r="Z136" s="59">
        <v>0</v>
      </c>
      <c r="AA136" s="60"/>
      <c r="AB136" s="59">
        <v>0</v>
      </c>
      <c r="AC136" s="60"/>
      <c r="AD136" s="61">
        <v>0</v>
      </c>
      <c r="AE136" s="62"/>
      <c r="AF136" s="38"/>
      <c r="AH136" s="271"/>
      <c r="AI136" s="5" t="s">
        <v>285</v>
      </c>
      <c r="AJ136" s="39">
        <v>5</v>
      </c>
      <c r="AK136" s="14">
        <v>34</v>
      </c>
      <c r="AL136" s="102">
        <f t="shared" si="93"/>
        <v>2</v>
      </c>
      <c r="AM136" s="14">
        <f t="shared" si="94"/>
        <v>24</v>
      </c>
      <c r="AN136" s="59">
        <v>0</v>
      </c>
      <c r="AO136" s="19">
        <v>8</v>
      </c>
      <c r="AP136" s="107">
        <v>1</v>
      </c>
      <c r="AQ136" s="19">
        <v>12</v>
      </c>
      <c r="AR136" s="59">
        <v>0</v>
      </c>
      <c r="AS136" s="19">
        <v>0</v>
      </c>
      <c r="AT136" s="114">
        <v>1</v>
      </c>
      <c r="AU136" s="24">
        <v>4</v>
      </c>
    </row>
    <row r="137" spans="2:47" ht="15" customHeight="1">
      <c r="B137" s="263"/>
      <c r="C137" s="85" t="s">
        <v>286</v>
      </c>
      <c r="D137" s="61">
        <f t="shared" si="81"/>
        <v>4</v>
      </c>
      <c r="E137" s="58">
        <f t="shared" si="82"/>
        <v>23</v>
      </c>
      <c r="F137" s="61">
        <f t="shared" si="83"/>
        <v>2</v>
      </c>
      <c r="G137" s="58">
        <f t="shared" si="84"/>
        <v>13</v>
      </c>
      <c r="H137" s="61">
        <f t="shared" si="85"/>
        <v>0</v>
      </c>
      <c r="I137" s="58">
        <f t="shared" si="86"/>
        <v>0</v>
      </c>
      <c r="J137" s="61">
        <f t="shared" si="87"/>
        <v>2</v>
      </c>
      <c r="K137" s="58">
        <f t="shared" si="88"/>
        <v>11</v>
      </c>
      <c r="L137" s="61">
        <f t="shared" si="89"/>
        <v>0</v>
      </c>
      <c r="M137" s="58">
        <f t="shared" si="90"/>
        <v>0</v>
      </c>
      <c r="N137" s="61">
        <f t="shared" si="91"/>
        <v>0</v>
      </c>
      <c r="O137" s="58">
        <f t="shared" si="92"/>
        <v>2</v>
      </c>
      <c r="R137" s="327"/>
      <c r="S137" s="5" t="s">
        <v>286</v>
      </c>
      <c r="T137" s="39">
        <v>1</v>
      </c>
      <c r="U137" s="58"/>
      <c r="V137" s="39">
        <v>1</v>
      </c>
      <c r="W137" s="58"/>
      <c r="X137" s="59">
        <v>0</v>
      </c>
      <c r="Y137" s="60"/>
      <c r="Z137" s="59">
        <v>1</v>
      </c>
      <c r="AA137" s="60"/>
      <c r="AB137" s="59">
        <v>0</v>
      </c>
      <c r="AC137" s="60"/>
      <c r="AD137" s="61">
        <v>0</v>
      </c>
      <c r="AE137" s="62"/>
      <c r="AF137" s="38"/>
      <c r="AH137" s="271"/>
      <c r="AI137" s="5" t="s">
        <v>286</v>
      </c>
      <c r="AJ137" s="39">
        <v>3</v>
      </c>
      <c r="AK137" s="14">
        <v>19</v>
      </c>
      <c r="AL137" s="102">
        <f t="shared" si="93"/>
        <v>1</v>
      </c>
      <c r="AM137" s="14">
        <f t="shared" si="94"/>
        <v>11</v>
      </c>
      <c r="AN137" s="59">
        <v>0</v>
      </c>
      <c r="AO137" s="19">
        <v>0</v>
      </c>
      <c r="AP137" s="107">
        <v>1</v>
      </c>
      <c r="AQ137" s="19">
        <v>9</v>
      </c>
      <c r="AR137" s="59">
        <v>0</v>
      </c>
      <c r="AS137" s="19">
        <v>0</v>
      </c>
      <c r="AT137" s="114">
        <v>0</v>
      </c>
      <c r="AU137" s="24">
        <v>2</v>
      </c>
    </row>
    <row r="138" spans="2:47" ht="15" customHeight="1">
      <c r="B138" s="263"/>
      <c r="C138" s="85" t="s">
        <v>287</v>
      </c>
      <c r="D138" s="61">
        <f t="shared" si="81"/>
        <v>1</v>
      </c>
      <c r="E138" s="58">
        <f t="shared" si="82"/>
        <v>14</v>
      </c>
      <c r="F138" s="61">
        <f t="shared" si="83"/>
        <v>1</v>
      </c>
      <c r="G138" s="58">
        <f t="shared" si="84"/>
        <v>9</v>
      </c>
      <c r="H138" s="61">
        <f t="shared" si="85"/>
        <v>0</v>
      </c>
      <c r="I138" s="58">
        <f t="shared" si="86"/>
        <v>1</v>
      </c>
      <c r="J138" s="61">
        <f t="shared" si="87"/>
        <v>1</v>
      </c>
      <c r="K138" s="58">
        <f t="shared" si="88"/>
        <v>5</v>
      </c>
      <c r="L138" s="61">
        <f t="shared" si="89"/>
        <v>0</v>
      </c>
      <c r="M138" s="58">
        <f t="shared" si="90"/>
        <v>0</v>
      </c>
      <c r="N138" s="61">
        <f t="shared" si="91"/>
        <v>0</v>
      </c>
      <c r="O138" s="58">
        <f t="shared" si="92"/>
        <v>3</v>
      </c>
      <c r="R138" s="327"/>
      <c r="S138" s="5" t="s">
        <v>287</v>
      </c>
      <c r="T138" s="39">
        <v>0</v>
      </c>
      <c r="U138" s="58"/>
      <c r="V138" s="39">
        <v>0</v>
      </c>
      <c r="W138" s="58"/>
      <c r="X138" s="59">
        <v>0</v>
      </c>
      <c r="Y138" s="60"/>
      <c r="Z138" s="59">
        <v>0</v>
      </c>
      <c r="AA138" s="60"/>
      <c r="AB138" s="59">
        <v>0</v>
      </c>
      <c r="AC138" s="60"/>
      <c r="AD138" s="61">
        <v>0</v>
      </c>
      <c r="AE138" s="62"/>
      <c r="AF138" s="38"/>
      <c r="AH138" s="271"/>
      <c r="AI138" s="5" t="s">
        <v>287</v>
      </c>
      <c r="AJ138" s="39">
        <v>1</v>
      </c>
      <c r="AK138" s="14">
        <v>13</v>
      </c>
      <c r="AL138" s="102">
        <f t="shared" si="93"/>
        <v>1</v>
      </c>
      <c r="AM138" s="14">
        <f t="shared" si="94"/>
        <v>8</v>
      </c>
      <c r="AN138" s="59">
        <v>0</v>
      </c>
      <c r="AO138" s="19">
        <v>1</v>
      </c>
      <c r="AP138" s="107">
        <v>1</v>
      </c>
      <c r="AQ138" s="19">
        <v>4</v>
      </c>
      <c r="AR138" s="59">
        <v>0</v>
      </c>
      <c r="AS138" s="19">
        <v>0</v>
      </c>
      <c r="AT138" s="114">
        <v>0</v>
      </c>
      <c r="AU138" s="24">
        <v>3</v>
      </c>
    </row>
    <row r="139" spans="2:47" ht="15" customHeight="1">
      <c r="B139" s="263"/>
      <c r="C139" s="85" t="s">
        <v>288</v>
      </c>
      <c r="D139" s="61">
        <f t="shared" si="81"/>
        <v>2</v>
      </c>
      <c r="E139" s="58">
        <f t="shared" si="82"/>
        <v>14</v>
      </c>
      <c r="F139" s="61">
        <f t="shared" si="83"/>
        <v>0</v>
      </c>
      <c r="G139" s="58">
        <f t="shared" si="84"/>
        <v>6</v>
      </c>
      <c r="H139" s="61">
        <f t="shared" si="85"/>
        <v>0</v>
      </c>
      <c r="I139" s="58">
        <f t="shared" si="86"/>
        <v>4</v>
      </c>
      <c r="J139" s="61">
        <f t="shared" si="87"/>
        <v>0</v>
      </c>
      <c r="K139" s="58">
        <f t="shared" si="88"/>
        <v>1</v>
      </c>
      <c r="L139" s="61">
        <f t="shared" si="89"/>
        <v>0</v>
      </c>
      <c r="M139" s="58">
        <f t="shared" si="90"/>
        <v>0</v>
      </c>
      <c r="N139" s="61">
        <f t="shared" si="91"/>
        <v>0</v>
      </c>
      <c r="O139" s="58">
        <f t="shared" si="92"/>
        <v>1</v>
      </c>
      <c r="R139" s="327"/>
      <c r="S139" s="5" t="s">
        <v>288</v>
      </c>
      <c r="T139" s="39">
        <v>2</v>
      </c>
      <c r="U139" s="58"/>
      <c r="V139" s="39">
        <v>0</v>
      </c>
      <c r="W139" s="58"/>
      <c r="X139" s="59">
        <v>0</v>
      </c>
      <c r="Y139" s="60"/>
      <c r="Z139" s="59">
        <v>0</v>
      </c>
      <c r="AA139" s="60"/>
      <c r="AB139" s="59">
        <v>0</v>
      </c>
      <c r="AC139" s="60"/>
      <c r="AD139" s="61">
        <v>0</v>
      </c>
      <c r="AE139" s="62"/>
      <c r="AF139" s="45"/>
      <c r="AH139" s="271"/>
      <c r="AI139" s="5" t="s">
        <v>288</v>
      </c>
      <c r="AJ139" s="39">
        <v>0</v>
      </c>
      <c r="AK139" s="14">
        <v>12</v>
      </c>
      <c r="AL139" s="102">
        <f t="shared" si="93"/>
        <v>0</v>
      </c>
      <c r="AM139" s="14">
        <f t="shared" si="94"/>
        <v>6</v>
      </c>
      <c r="AN139" s="59">
        <v>0</v>
      </c>
      <c r="AO139" s="19">
        <v>4</v>
      </c>
      <c r="AP139" s="107">
        <v>0</v>
      </c>
      <c r="AQ139" s="19">
        <v>1</v>
      </c>
      <c r="AR139" s="59">
        <v>0</v>
      </c>
      <c r="AS139" s="19">
        <v>0</v>
      </c>
      <c r="AT139" s="114">
        <v>0</v>
      </c>
      <c r="AU139" s="24">
        <v>1</v>
      </c>
    </row>
    <row r="140" spans="2:47" ht="15" customHeight="1">
      <c r="B140" s="263"/>
      <c r="C140" s="85" t="s">
        <v>289</v>
      </c>
      <c r="D140" s="61">
        <f t="shared" si="81"/>
        <v>1</v>
      </c>
      <c r="E140" s="58">
        <f t="shared" si="82"/>
        <v>10</v>
      </c>
      <c r="F140" s="61">
        <f t="shared" si="83"/>
        <v>0</v>
      </c>
      <c r="G140" s="58">
        <f t="shared" si="84"/>
        <v>3</v>
      </c>
      <c r="H140" s="61">
        <f t="shared" si="85"/>
        <v>0</v>
      </c>
      <c r="I140" s="58">
        <f t="shared" si="86"/>
        <v>2</v>
      </c>
      <c r="J140" s="61">
        <f t="shared" si="87"/>
        <v>0</v>
      </c>
      <c r="K140" s="58">
        <f t="shared" si="88"/>
        <v>1</v>
      </c>
      <c r="L140" s="61">
        <f t="shared" si="89"/>
        <v>0</v>
      </c>
      <c r="M140" s="58">
        <f t="shared" si="90"/>
        <v>0</v>
      </c>
      <c r="N140" s="61">
        <f t="shared" si="91"/>
        <v>0</v>
      </c>
      <c r="O140" s="58">
        <f t="shared" si="92"/>
        <v>0</v>
      </c>
      <c r="R140" s="327"/>
      <c r="S140" s="5" t="s">
        <v>289</v>
      </c>
      <c r="T140" s="39">
        <v>0</v>
      </c>
      <c r="U140" s="58"/>
      <c r="V140" s="39">
        <v>0</v>
      </c>
      <c r="W140" s="58"/>
      <c r="X140" s="59">
        <v>0</v>
      </c>
      <c r="Y140" s="60"/>
      <c r="Z140" s="59">
        <v>0</v>
      </c>
      <c r="AA140" s="60"/>
      <c r="AB140" s="59">
        <v>0</v>
      </c>
      <c r="AC140" s="60"/>
      <c r="AD140" s="61">
        <v>0</v>
      </c>
      <c r="AE140" s="62"/>
      <c r="AF140" s="38"/>
      <c r="AH140" s="271"/>
      <c r="AI140" s="5" t="s">
        <v>289</v>
      </c>
      <c r="AJ140" s="39">
        <v>1</v>
      </c>
      <c r="AK140" s="14">
        <v>9</v>
      </c>
      <c r="AL140" s="102">
        <f t="shared" si="93"/>
        <v>0</v>
      </c>
      <c r="AM140" s="14">
        <f t="shared" si="94"/>
        <v>3</v>
      </c>
      <c r="AN140" s="59">
        <v>0</v>
      </c>
      <c r="AO140" s="19">
        <v>2</v>
      </c>
      <c r="AP140" s="107">
        <v>0</v>
      </c>
      <c r="AQ140" s="19">
        <v>1</v>
      </c>
      <c r="AR140" s="59">
        <v>0</v>
      </c>
      <c r="AS140" s="19">
        <v>0</v>
      </c>
      <c r="AT140" s="114">
        <v>0</v>
      </c>
      <c r="AU140" s="24">
        <v>0</v>
      </c>
    </row>
    <row r="141" spans="2:47" ht="15" customHeight="1">
      <c r="B141" s="263"/>
      <c r="C141" s="85" t="s">
        <v>290</v>
      </c>
      <c r="D141" s="61">
        <f t="shared" si="81"/>
        <v>8</v>
      </c>
      <c r="E141" s="58">
        <f t="shared" si="82"/>
        <v>61</v>
      </c>
      <c r="F141" s="61">
        <f t="shared" si="83"/>
        <v>5</v>
      </c>
      <c r="G141" s="58">
        <f t="shared" si="84"/>
        <v>39</v>
      </c>
      <c r="H141" s="61">
        <f t="shared" si="85"/>
        <v>1</v>
      </c>
      <c r="I141" s="58">
        <f t="shared" si="86"/>
        <v>5</v>
      </c>
      <c r="J141" s="61">
        <f t="shared" si="87"/>
        <v>3</v>
      </c>
      <c r="K141" s="58">
        <f t="shared" si="88"/>
        <v>25</v>
      </c>
      <c r="L141" s="61">
        <f t="shared" si="89"/>
        <v>0</v>
      </c>
      <c r="M141" s="58">
        <f t="shared" si="90"/>
        <v>0</v>
      </c>
      <c r="N141" s="61">
        <f t="shared" si="91"/>
        <v>1</v>
      </c>
      <c r="O141" s="58">
        <f t="shared" si="92"/>
        <v>9</v>
      </c>
      <c r="R141" s="327"/>
      <c r="S141" s="11" t="s">
        <v>290</v>
      </c>
      <c r="T141" s="69">
        <v>0</v>
      </c>
      <c r="U141" s="70"/>
      <c r="V141" s="69">
        <v>0</v>
      </c>
      <c r="W141" s="70"/>
      <c r="X141" s="71">
        <v>0</v>
      </c>
      <c r="Y141" s="72"/>
      <c r="Z141" s="71">
        <v>0</v>
      </c>
      <c r="AA141" s="72"/>
      <c r="AB141" s="71">
        <v>0</v>
      </c>
      <c r="AC141" s="72"/>
      <c r="AD141" s="73">
        <v>0</v>
      </c>
      <c r="AE141" s="74"/>
      <c r="AF141" s="38"/>
      <c r="AH141" s="271"/>
      <c r="AI141" s="11" t="s">
        <v>290</v>
      </c>
      <c r="AJ141" s="69">
        <v>8</v>
      </c>
      <c r="AK141" s="16">
        <v>53</v>
      </c>
      <c r="AL141" s="104">
        <f t="shared" si="93"/>
        <v>5</v>
      </c>
      <c r="AM141" s="16">
        <f t="shared" si="94"/>
        <v>34</v>
      </c>
      <c r="AN141" s="71">
        <v>1</v>
      </c>
      <c r="AO141" s="21">
        <v>4</v>
      </c>
      <c r="AP141" s="109">
        <v>3</v>
      </c>
      <c r="AQ141" s="21">
        <v>22</v>
      </c>
      <c r="AR141" s="71">
        <v>0</v>
      </c>
      <c r="AS141" s="21">
        <v>0</v>
      </c>
      <c r="AT141" s="115">
        <v>1</v>
      </c>
      <c r="AU141" s="26">
        <v>8</v>
      </c>
    </row>
    <row r="142" spans="2:47" ht="15" customHeight="1">
      <c r="B142" s="263"/>
      <c r="C142" s="174" t="s">
        <v>175</v>
      </c>
      <c r="D142" s="61">
        <f>SUM(D130:D141)</f>
        <v>126</v>
      </c>
      <c r="E142" s="61">
        <f aca="true" t="shared" si="97" ref="E142:O142">SUM(E130:E141)</f>
        <v>821</v>
      </c>
      <c r="F142" s="61">
        <f t="shared" si="97"/>
        <v>71</v>
      </c>
      <c r="G142" s="61">
        <f t="shared" si="97"/>
        <v>506</v>
      </c>
      <c r="H142" s="61">
        <f t="shared" si="97"/>
        <v>2</v>
      </c>
      <c r="I142" s="61">
        <f t="shared" si="97"/>
        <v>61</v>
      </c>
      <c r="J142" s="61">
        <f t="shared" si="97"/>
        <v>56</v>
      </c>
      <c r="K142" s="61">
        <f t="shared" si="97"/>
        <v>366</v>
      </c>
      <c r="L142" s="61">
        <f t="shared" si="97"/>
        <v>0</v>
      </c>
      <c r="M142" s="61">
        <f t="shared" si="97"/>
        <v>0</v>
      </c>
      <c r="N142" s="61">
        <f t="shared" si="97"/>
        <v>13</v>
      </c>
      <c r="O142" s="61">
        <f t="shared" si="97"/>
        <v>79</v>
      </c>
      <c r="R142" s="327"/>
      <c r="S142" s="5"/>
      <c r="T142" s="39"/>
      <c r="U142" s="58"/>
      <c r="V142" s="39"/>
      <c r="W142" s="58"/>
      <c r="X142" s="59"/>
      <c r="Y142" s="60"/>
      <c r="Z142" s="59"/>
      <c r="AA142" s="60"/>
      <c r="AB142" s="59"/>
      <c r="AC142" s="60"/>
      <c r="AD142" s="61"/>
      <c r="AE142" s="62"/>
      <c r="AF142" s="38"/>
      <c r="AH142" s="271"/>
      <c r="AI142" s="5"/>
      <c r="AJ142" s="39"/>
      <c r="AK142" s="14"/>
      <c r="AL142" s="102"/>
      <c r="AM142" s="14"/>
      <c r="AN142" s="59"/>
      <c r="AO142" s="19"/>
      <c r="AP142" s="107"/>
      <c r="AQ142" s="19"/>
      <c r="AR142" s="59"/>
      <c r="AS142" s="19"/>
      <c r="AT142" s="114"/>
      <c r="AU142" s="24"/>
    </row>
    <row r="143" spans="2:47" s="38" customFormat="1" ht="15" customHeight="1">
      <c r="B143" s="263"/>
      <c r="C143" s="85" t="s">
        <v>291</v>
      </c>
      <c r="D143" s="61">
        <f t="shared" si="81"/>
        <v>5</v>
      </c>
      <c r="E143" s="58">
        <f t="shared" si="82"/>
        <v>168</v>
      </c>
      <c r="F143" s="61">
        <f t="shared" si="83"/>
        <v>1</v>
      </c>
      <c r="G143" s="58">
        <f t="shared" si="84"/>
        <v>110</v>
      </c>
      <c r="H143" s="61">
        <f t="shared" si="85"/>
        <v>0</v>
      </c>
      <c r="I143" s="58">
        <f t="shared" si="86"/>
        <v>22</v>
      </c>
      <c r="J143" s="61">
        <f t="shared" si="87"/>
        <v>1</v>
      </c>
      <c r="K143" s="58">
        <f t="shared" si="88"/>
        <v>78</v>
      </c>
      <c r="L143" s="61">
        <f t="shared" si="89"/>
        <v>0</v>
      </c>
      <c r="M143" s="58">
        <f t="shared" si="90"/>
        <v>0</v>
      </c>
      <c r="N143" s="61">
        <f t="shared" si="91"/>
        <v>0</v>
      </c>
      <c r="O143" s="58">
        <f t="shared" si="92"/>
        <v>10</v>
      </c>
      <c r="R143" s="327"/>
      <c r="S143" s="5" t="s">
        <v>291</v>
      </c>
      <c r="T143" s="39">
        <v>4</v>
      </c>
      <c r="U143" s="58"/>
      <c r="V143" s="39">
        <v>1</v>
      </c>
      <c r="W143" s="58"/>
      <c r="X143" s="59">
        <v>0</v>
      </c>
      <c r="Y143" s="60"/>
      <c r="Z143" s="59">
        <v>1</v>
      </c>
      <c r="AA143" s="60"/>
      <c r="AB143" s="59">
        <v>0</v>
      </c>
      <c r="AC143" s="60"/>
      <c r="AD143" s="61">
        <v>0</v>
      </c>
      <c r="AE143" s="62"/>
      <c r="AG143" s="151" t="s">
        <v>350</v>
      </c>
      <c r="AH143" s="271"/>
      <c r="AI143" s="5" t="s">
        <v>291</v>
      </c>
      <c r="AJ143" s="39">
        <v>1</v>
      </c>
      <c r="AK143" s="132">
        <f>162+1</f>
        <v>163</v>
      </c>
      <c r="AL143" s="102">
        <f t="shared" si="93"/>
        <v>0</v>
      </c>
      <c r="AM143" s="132">
        <f t="shared" si="94"/>
        <v>109</v>
      </c>
      <c r="AN143" s="59"/>
      <c r="AO143" s="19">
        <v>22</v>
      </c>
      <c r="AP143" s="107"/>
      <c r="AQ143" s="134">
        <f>76+1</f>
        <v>77</v>
      </c>
      <c r="AR143" s="59"/>
      <c r="AS143" s="19">
        <v>0</v>
      </c>
      <c r="AT143" s="114"/>
      <c r="AU143" s="24">
        <v>10</v>
      </c>
    </row>
    <row r="144" spans="2:47" ht="15" customHeight="1">
      <c r="B144" s="263"/>
      <c r="C144" s="85" t="s">
        <v>292</v>
      </c>
      <c r="D144" s="61">
        <f t="shared" si="81"/>
        <v>13</v>
      </c>
      <c r="E144" s="58">
        <f t="shared" si="82"/>
        <v>156</v>
      </c>
      <c r="F144" s="61">
        <f t="shared" si="83"/>
        <v>8</v>
      </c>
      <c r="G144" s="58">
        <f t="shared" si="84"/>
        <v>104</v>
      </c>
      <c r="H144" s="61">
        <f t="shared" si="85"/>
        <v>0</v>
      </c>
      <c r="I144" s="58">
        <f t="shared" si="86"/>
        <v>19</v>
      </c>
      <c r="J144" s="61">
        <f t="shared" si="87"/>
        <v>7</v>
      </c>
      <c r="K144" s="58">
        <f t="shared" si="88"/>
        <v>74</v>
      </c>
      <c r="L144" s="61">
        <f t="shared" si="89"/>
        <v>0</v>
      </c>
      <c r="M144" s="58">
        <f t="shared" si="90"/>
        <v>2</v>
      </c>
      <c r="N144" s="61">
        <f t="shared" si="91"/>
        <v>1</v>
      </c>
      <c r="O144" s="58">
        <f t="shared" si="92"/>
        <v>9</v>
      </c>
      <c r="R144" s="327"/>
      <c r="S144" s="5" t="s">
        <v>292</v>
      </c>
      <c r="T144" s="39">
        <v>2</v>
      </c>
      <c r="U144" s="58"/>
      <c r="V144" s="39">
        <v>2</v>
      </c>
      <c r="W144" s="58"/>
      <c r="X144" s="59">
        <v>0</v>
      </c>
      <c r="Y144" s="60"/>
      <c r="Z144" s="59">
        <v>2</v>
      </c>
      <c r="AA144" s="60"/>
      <c r="AB144" s="59">
        <v>0</v>
      </c>
      <c r="AC144" s="60"/>
      <c r="AD144" s="61">
        <v>0</v>
      </c>
      <c r="AE144" s="62"/>
      <c r="AF144" s="38"/>
      <c r="AH144" s="271"/>
      <c r="AI144" s="5" t="s">
        <v>292</v>
      </c>
      <c r="AJ144" s="39">
        <v>11</v>
      </c>
      <c r="AK144" s="14">
        <v>143</v>
      </c>
      <c r="AL144" s="102">
        <f t="shared" si="93"/>
        <v>6</v>
      </c>
      <c r="AM144" s="14">
        <f t="shared" si="94"/>
        <v>96</v>
      </c>
      <c r="AN144" s="59">
        <v>0</v>
      </c>
      <c r="AO144" s="19">
        <v>19</v>
      </c>
      <c r="AP144" s="107">
        <v>5</v>
      </c>
      <c r="AQ144" s="19">
        <v>67</v>
      </c>
      <c r="AR144" s="59">
        <v>0</v>
      </c>
      <c r="AS144" s="19">
        <v>2</v>
      </c>
      <c r="AT144" s="114">
        <v>1</v>
      </c>
      <c r="AU144" s="24">
        <v>8</v>
      </c>
    </row>
    <row r="145" spans="2:47" ht="15" customHeight="1">
      <c r="B145" s="263"/>
      <c r="C145" s="85" t="s">
        <v>293</v>
      </c>
      <c r="D145" s="61">
        <f t="shared" si="81"/>
        <v>4</v>
      </c>
      <c r="E145" s="58">
        <f t="shared" si="82"/>
        <v>25</v>
      </c>
      <c r="F145" s="61">
        <f t="shared" si="83"/>
        <v>4</v>
      </c>
      <c r="G145" s="58">
        <f t="shared" si="84"/>
        <v>20</v>
      </c>
      <c r="H145" s="61">
        <f t="shared" si="85"/>
        <v>0</v>
      </c>
      <c r="I145" s="58">
        <f t="shared" si="86"/>
        <v>1</v>
      </c>
      <c r="J145" s="61">
        <f t="shared" si="87"/>
        <v>3</v>
      </c>
      <c r="K145" s="58">
        <f t="shared" si="88"/>
        <v>17</v>
      </c>
      <c r="L145" s="61">
        <f t="shared" si="89"/>
        <v>0</v>
      </c>
      <c r="M145" s="58">
        <f t="shared" si="90"/>
        <v>0</v>
      </c>
      <c r="N145" s="61">
        <f t="shared" si="91"/>
        <v>1</v>
      </c>
      <c r="O145" s="58">
        <f t="shared" si="92"/>
        <v>2</v>
      </c>
      <c r="R145" s="327"/>
      <c r="S145" s="5" t="s">
        <v>293</v>
      </c>
      <c r="T145" s="39">
        <v>1</v>
      </c>
      <c r="U145" s="58"/>
      <c r="V145" s="39">
        <v>1</v>
      </c>
      <c r="W145" s="58"/>
      <c r="X145" s="59">
        <v>0</v>
      </c>
      <c r="Y145" s="60"/>
      <c r="Z145" s="59">
        <v>1</v>
      </c>
      <c r="AA145" s="60"/>
      <c r="AB145" s="59">
        <v>0</v>
      </c>
      <c r="AC145" s="60"/>
      <c r="AD145" s="61">
        <v>0</v>
      </c>
      <c r="AE145" s="62"/>
      <c r="AF145" s="38"/>
      <c r="AH145" s="271"/>
      <c r="AI145" s="5" t="s">
        <v>293</v>
      </c>
      <c r="AJ145" s="39">
        <v>3</v>
      </c>
      <c r="AK145" s="14">
        <v>21</v>
      </c>
      <c r="AL145" s="102">
        <f t="shared" si="93"/>
        <v>3</v>
      </c>
      <c r="AM145" s="14">
        <f t="shared" si="94"/>
        <v>16</v>
      </c>
      <c r="AN145" s="59">
        <v>0</v>
      </c>
      <c r="AO145" s="19">
        <v>1</v>
      </c>
      <c r="AP145" s="107">
        <v>2</v>
      </c>
      <c r="AQ145" s="19">
        <v>14</v>
      </c>
      <c r="AR145" s="59">
        <v>0</v>
      </c>
      <c r="AS145" s="19">
        <v>0</v>
      </c>
      <c r="AT145" s="114">
        <v>1</v>
      </c>
      <c r="AU145" s="24">
        <v>1</v>
      </c>
    </row>
    <row r="146" spans="2:47" ht="15" customHeight="1">
      <c r="B146" s="263"/>
      <c r="C146" s="85" t="s">
        <v>294</v>
      </c>
      <c r="D146" s="61">
        <f t="shared" si="81"/>
        <v>2</v>
      </c>
      <c r="E146" s="58">
        <f t="shared" si="82"/>
        <v>66</v>
      </c>
      <c r="F146" s="61">
        <f t="shared" si="83"/>
        <v>1</v>
      </c>
      <c r="G146" s="58">
        <f t="shared" si="84"/>
        <v>46</v>
      </c>
      <c r="H146" s="61">
        <f t="shared" si="85"/>
        <v>0</v>
      </c>
      <c r="I146" s="58">
        <f t="shared" si="86"/>
        <v>1</v>
      </c>
      <c r="J146" s="61">
        <f t="shared" si="87"/>
        <v>1</v>
      </c>
      <c r="K146" s="58">
        <f t="shared" si="88"/>
        <v>38</v>
      </c>
      <c r="L146" s="61">
        <f t="shared" si="89"/>
        <v>0</v>
      </c>
      <c r="M146" s="58">
        <f t="shared" si="90"/>
        <v>1</v>
      </c>
      <c r="N146" s="61">
        <f t="shared" si="91"/>
        <v>0</v>
      </c>
      <c r="O146" s="58">
        <f t="shared" si="92"/>
        <v>6</v>
      </c>
      <c r="R146" s="327"/>
      <c r="S146" s="5" t="s">
        <v>294</v>
      </c>
      <c r="T146" s="39">
        <v>1</v>
      </c>
      <c r="U146" s="58"/>
      <c r="V146" s="39">
        <v>0</v>
      </c>
      <c r="W146" s="58"/>
      <c r="X146" s="59">
        <v>0</v>
      </c>
      <c r="Y146" s="60"/>
      <c r="Z146" s="59">
        <v>0</v>
      </c>
      <c r="AA146" s="60"/>
      <c r="AB146" s="59">
        <v>0</v>
      </c>
      <c r="AC146" s="60"/>
      <c r="AD146" s="61">
        <v>0</v>
      </c>
      <c r="AE146" s="62"/>
      <c r="AF146" s="38"/>
      <c r="AH146" s="271"/>
      <c r="AI146" s="5" t="s">
        <v>294</v>
      </c>
      <c r="AJ146" s="39">
        <v>1</v>
      </c>
      <c r="AK146" s="14">
        <v>64</v>
      </c>
      <c r="AL146" s="102">
        <f t="shared" si="93"/>
        <v>1</v>
      </c>
      <c r="AM146" s="14">
        <f t="shared" si="94"/>
        <v>45</v>
      </c>
      <c r="AN146" s="59">
        <v>0</v>
      </c>
      <c r="AO146" s="19">
        <v>1</v>
      </c>
      <c r="AP146" s="107">
        <v>1</v>
      </c>
      <c r="AQ146" s="19">
        <v>37</v>
      </c>
      <c r="AR146" s="59">
        <v>0</v>
      </c>
      <c r="AS146" s="19">
        <v>1</v>
      </c>
      <c r="AT146" s="114">
        <v>0</v>
      </c>
      <c r="AU146" s="24">
        <v>6</v>
      </c>
    </row>
    <row r="147" spans="2:47" ht="15" customHeight="1">
      <c r="B147" s="263"/>
      <c r="C147" s="85" t="s">
        <v>295</v>
      </c>
      <c r="D147" s="61">
        <f t="shared" si="81"/>
        <v>1</v>
      </c>
      <c r="E147" s="58">
        <f t="shared" si="82"/>
        <v>32</v>
      </c>
      <c r="F147" s="61">
        <f t="shared" si="83"/>
        <v>0</v>
      </c>
      <c r="G147" s="58">
        <f t="shared" si="84"/>
        <v>30</v>
      </c>
      <c r="H147" s="61">
        <f t="shared" si="85"/>
        <v>0</v>
      </c>
      <c r="I147" s="58">
        <f t="shared" si="86"/>
        <v>1</v>
      </c>
      <c r="J147" s="61">
        <f t="shared" si="87"/>
        <v>0</v>
      </c>
      <c r="K147" s="58">
        <f t="shared" si="88"/>
        <v>28</v>
      </c>
      <c r="L147" s="61">
        <f t="shared" si="89"/>
        <v>0</v>
      </c>
      <c r="M147" s="58">
        <f t="shared" si="90"/>
        <v>0</v>
      </c>
      <c r="N147" s="61">
        <f t="shared" si="91"/>
        <v>0</v>
      </c>
      <c r="O147" s="58">
        <f t="shared" si="92"/>
        <v>1</v>
      </c>
      <c r="R147" s="327"/>
      <c r="S147" s="5" t="s">
        <v>295</v>
      </c>
      <c r="T147" s="39">
        <v>1</v>
      </c>
      <c r="U147" s="58"/>
      <c r="V147" s="39">
        <v>0</v>
      </c>
      <c r="W147" s="58"/>
      <c r="X147" s="59">
        <v>0</v>
      </c>
      <c r="Y147" s="60"/>
      <c r="Z147" s="59">
        <v>0</v>
      </c>
      <c r="AA147" s="60"/>
      <c r="AB147" s="59">
        <v>0</v>
      </c>
      <c r="AC147" s="60"/>
      <c r="AD147" s="61">
        <v>0</v>
      </c>
      <c r="AE147" s="62"/>
      <c r="AF147" s="38"/>
      <c r="AH147" s="271"/>
      <c r="AI147" s="5" t="s">
        <v>295</v>
      </c>
      <c r="AJ147" s="39">
        <v>0</v>
      </c>
      <c r="AK147" s="14">
        <v>31</v>
      </c>
      <c r="AL147" s="102">
        <f t="shared" si="93"/>
        <v>0</v>
      </c>
      <c r="AM147" s="14">
        <f t="shared" si="94"/>
        <v>30</v>
      </c>
      <c r="AN147" s="59">
        <v>0</v>
      </c>
      <c r="AO147" s="19">
        <v>1</v>
      </c>
      <c r="AP147" s="107">
        <v>0</v>
      </c>
      <c r="AQ147" s="19">
        <v>28</v>
      </c>
      <c r="AR147" s="59">
        <v>0</v>
      </c>
      <c r="AS147" s="19">
        <v>0</v>
      </c>
      <c r="AT147" s="114">
        <v>0</v>
      </c>
      <c r="AU147" s="24">
        <v>1</v>
      </c>
    </row>
    <row r="148" spans="2:47" ht="15" customHeight="1">
      <c r="B148" s="263"/>
      <c r="C148" s="85" t="s">
        <v>296</v>
      </c>
      <c r="D148" s="61">
        <f t="shared" si="81"/>
        <v>6</v>
      </c>
      <c r="E148" s="58">
        <f t="shared" si="82"/>
        <v>34</v>
      </c>
      <c r="F148" s="61">
        <f t="shared" si="83"/>
        <v>1</v>
      </c>
      <c r="G148" s="58">
        <f t="shared" si="84"/>
        <v>19</v>
      </c>
      <c r="H148" s="61">
        <f t="shared" si="85"/>
        <v>0</v>
      </c>
      <c r="I148" s="58">
        <f t="shared" si="86"/>
        <v>4</v>
      </c>
      <c r="J148" s="61">
        <f t="shared" si="87"/>
        <v>1</v>
      </c>
      <c r="K148" s="58">
        <f t="shared" si="88"/>
        <v>15</v>
      </c>
      <c r="L148" s="61">
        <f t="shared" si="89"/>
        <v>0</v>
      </c>
      <c r="M148" s="58">
        <f t="shared" si="90"/>
        <v>0</v>
      </c>
      <c r="N148" s="61">
        <f t="shared" si="91"/>
        <v>0</v>
      </c>
      <c r="O148" s="58">
        <f t="shared" si="92"/>
        <v>0</v>
      </c>
      <c r="R148" s="327"/>
      <c r="S148" s="5" t="s">
        <v>296</v>
      </c>
      <c r="T148" s="39">
        <v>3</v>
      </c>
      <c r="U148" s="58"/>
      <c r="V148" s="39">
        <v>0</v>
      </c>
      <c r="W148" s="58"/>
      <c r="X148" s="59">
        <v>0</v>
      </c>
      <c r="Y148" s="60"/>
      <c r="Z148" s="59">
        <v>0</v>
      </c>
      <c r="AA148" s="60"/>
      <c r="AB148" s="59">
        <v>0</v>
      </c>
      <c r="AC148" s="60"/>
      <c r="AD148" s="61">
        <v>0</v>
      </c>
      <c r="AE148" s="62"/>
      <c r="AF148" s="38"/>
      <c r="AH148" s="271"/>
      <c r="AI148" s="5" t="s">
        <v>296</v>
      </c>
      <c r="AJ148" s="39">
        <v>3</v>
      </c>
      <c r="AK148" s="14">
        <v>28</v>
      </c>
      <c r="AL148" s="102">
        <f t="shared" si="93"/>
        <v>1</v>
      </c>
      <c r="AM148" s="14">
        <f t="shared" si="94"/>
        <v>18</v>
      </c>
      <c r="AN148" s="59">
        <v>0</v>
      </c>
      <c r="AO148" s="19">
        <v>4</v>
      </c>
      <c r="AP148" s="107">
        <v>1</v>
      </c>
      <c r="AQ148" s="19">
        <v>14</v>
      </c>
      <c r="AR148" s="59">
        <v>0</v>
      </c>
      <c r="AS148" s="19">
        <v>0</v>
      </c>
      <c r="AT148" s="114">
        <v>0</v>
      </c>
      <c r="AU148" s="24">
        <v>0</v>
      </c>
    </row>
    <row r="149" spans="2:47" ht="15" customHeight="1">
      <c r="B149" s="263"/>
      <c r="C149" s="85" t="s">
        <v>297</v>
      </c>
      <c r="D149" s="61">
        <f t="shared" si="81"/>
        <v>4</v>
      </c>
      <c r="E149" s="58">
        <f t="shared" si="82"/>
        <v>18</v>
      </c>
      <c r="F149" s="61">
        <f t="shared" si="83"/>
        <v>2</v>
      </c>
      <c r="G149" s="58">
        <f t="shared" si="84"/>
        <v>14</v>
      </c>
      <c r="H149" s="61">
        <f t="shared" si="85"/>
        <v>0</v>
      </c>
      <c r="I149" s="58">
        <f t="shared" si="86"/>
        <v>7</v>
      </c>
      <c r="J149" s="61">
        <f t="shared" si="87"/>
        <v>2</v>
      </c>
      <c r="K149" s="58">
        <f t="shared" si="88"/>
        <v>6</v>
      </c>
      <c r="L149" s="61">
        <f t="shared" si="89"/>
        <v>0</v>
      </c>
      <c r="M149" s="58">
        <f t="shared" si="90"/>
        <v>0</v>
      </c>
      <c r="N149" s="61">
        <f t="shared" si="91"/>
        <v>0</v>
      </c>
      <c r="O149" s="58">
        <f t="shared" si="92"/>
        <v>1</v>
      </c>
      <c r="R149" s="327"/>
      <c r="S149" s="5" t="s">
        <v>297</v>
      </c>
      <c r="T149" s="39">
        <v>1</v>
      </c>
      <c r="U149" s="58"/>
      <c r="V149" s="39">
        <v>0</v>
      </c>
      <c r="W149" s="58"/>
      <c r="X149" s="59">
        <v>0</v>
      </c>
      <c r="Y149" s="60"/>
      <c r="Z149" s="59">
        <v>0</v>
      </c>
      <c r="AA149" s="60"/>
      <c r="AB149" s="59">
        <v>0</v>
      </c>
      <c r="AC149" s="60"/>
      <c r="AD149" s="61">
        <v>0</v>
      </c>
      <c r="AE149" s="62"/>
      <c r="AF149" s="38"/>
      <c r="AH149" s="271"/>
      <c r="AI149" s="5" t="s">
        <v>297</v>
      </c>
      <c r="AJ149" s="39">
        <v>3</v>
      </c>
      <c r="AK149" s="14">
        <v>14</v>
      </c>
      <c r="AL149" s="102">
        <f t="shared" si="93"/>
        <v>2</v>
      </c>
      <c r="AM149" s="14">
        <f t="shared" si="94"/>
        <v>12</v>
      </c>
      <c r="AN149" s="59">
        <v>0</v>
      </c>
      <c r="AO149" s="19">
        <v>7</v>
      </c>
      <c r="AP149" s="107">
        <v>2</v>
      </c>
      <c r="AQ149" s="19">
        <v>4</v>
      </c>
      <c r="AR149" s="59">
        <v>0</v>
      </c>
      <c r="AS149" s="19">
        <v>0</v>
      </c>
      <c r="AT149" s="114">
        <v>0</v>
      </c>
      <c r="AU149" s="24">
        <v>1</v>
      </c>
    </row>
    <row r="150" spans="2:47" ht="15" customHeight="1">
      <c r="B150" s="263"/>
      <c r="C150" s="85" t="s">
        <v>298</v>
      </c>
      <c r="D150" s="61">
        <f t="shared" si="81"/>
        <v>0</v>
      </c>
      <c r="E150" s="58">
        <f t="shared" si="82"/>
        <v>8</v>
      </c>
      <c r="F150" s="61">
        <f t="shared" si="83"/>
        <v>0</v>
      </c>
      <c r="G150" s="58">
        <f t="shared" si="84"/>
        <v>6</v>
      </c>
      <c r="H150" s="61">
        <f t="shared" si="85"/>
        <v>0</v>
      </c>
      <c r="I150" s="58">
        <f t="shared" si="86"/>
        <v>1</v>
      </c>
      <c r="J150" s="61">
        <f t="shared" si="87"/>
        <v>0</v>
      </c>
      <c r="K150" s="58">
        <f t="shared" si="88"/>
        <v>5</v>
      </c>
      <c r="L150" s="61">
        <f t="shared" si="89"/>
        <v>0</v>
      </c>
      <c r="M150" s="58">
        <f t="shared" si="90"/>
        <v>0</v>
      </c>
      <c r="N150" s="61">
        <f t="shared" si="91"/>
        <v>0</v>
      </c>
      <c r="O150" s="58">
        <f t="shared" si="92"/>
        <v>0</v>
      </c>
      <c r="R150" s="327"/>
      <c r="S150" s="11" t="s">
        <v>298</v>
      </c>
      <c r="T150" s="69">
        <v>0</v>
      </c>
      <c r="U150" s="70"/>
      <c r="V150" s="69">
        <v>0</v>
      </c>
      <c r="W150" s="70"/>
      <c r="X150" s="71">
        <v>0</v>
      </c>
      <c r="Y150" s="72"/>
      <c r="Z150" s="71">
        <v>0</v>
      </c>
      <c r="AA150" s="72"/>
      <c r="AB150" s="71">
        <v>0</v>
      </c>
      <c r="AC150" s="72"/>
      <c r="AD150" s="73">
        <v>0</v>
      </c>
      <c r="AE150" s="74"/>
      <c r="AF150" s="38"/>
      <c r="AH150" s="271"/>
      <c r="AI150" s="11" t="s">
        <v>298</v>
      </c>
      <c r="AJ150" s="69">
        <v>0</v>
      </c>
      <c r="AK150" s="16">
        <v>8</v>
      </c>
      <c r="AL150" s="104">
        <f t="shared" si="93"/>
        <v>0</v>
      </c>
      <c r="AM150" s="16">
        <f t="shared" si="94"/>
        <v>6</v>
      </c>
      <c r="AN150" s="71">
        <v>0</v>
      </c>
      <c r="AO150" s="21">
        <v>1</v>
      </c>
      <c r="AP150" s="109">
        <v>0</v>
      </c>
      <c r="AQ150" s="21">
        <v>5</v>
      </c>
      <c r="AR150" s="71">
        <v>0</v>
      </c>
      <c r="AS150" s="21">
        <v>0</v>
      </c>
      <c r="AT150" s="115">
        <v>0</v>
      </c>
      <c r="AU150" s="26">
        <v>0</v>
      </c>
    </row>
    <row r="151" spans="2:47" ht="15" customHeight="1">
      <c r="B151" s="263"/>
      <c r="C151" s="174" t="s">
        <v>176</v>
      </c>
      <c r="D151" s="61">
        <f>SUM(D143:D150)</f>
        <v>35</v>
      </c>
      <c r="E151" s="61">
        <f aca="true" t="shared" si="98" ref="E151:O151">SUM(E143:E150)</f>
        <v>507</v>
      </c>
      <c r="F151" s="61">
        <f t="shared" si="98"/>
        <v>17</v>
      </c>
      <c r="G151" s="61">
        <f t="shared" si="98"/>
        <v>349</v>
      </c>
      <c r="H151" s="61">
        <f t="shared" si="98"/>
        <v>0</v>
      </c>
      <c r="I151" s="61">
        <f t="shared" si="98"/>
        <v>56</v>
      </c>
      <c r="J151" s="61">
        <f t="shared" si="98"/>
        <v>15</v>
      </c>
      <c r="K151" s="61">
        <f t="shared" si="98"/>
        <v>261</v>
      </c>
      <c r="L151" s="61">
        <f t="shared" si="98"/>
        <v>0</v>
      </c>
      <c r="M151" s="61">
        <f t="shared" si="98"/>
        <v>3</v>
      </c>
      <c r="N151" s="61">
        <f t="shared" si="98"/>
        <v>2</v>
      </c>
      <c r="O151" s="61">
        <f t="shared" si="98"/>
        <v>29</v>
      </c>
      <c r="R151" s="327"/>
      <c r="S151" s="5"/>
      <c r="T151" s="39"/>
      <c r="U151" s="58"/>
      <c r="V151" s="39"/>
      <c r="W151" s="58"/>
      <c r="X151" s="59"/>
      <c r="Y151" s="60"/>
      <c r="Z151" s="59"/>
      <c r="AA151" s="60"/>
      <c r="AB151" s="59"/>
      <c r="AC151" s="60"/>
      <c r="AD151" s="61"/>
      <c r="AE151" s="62"/>
      <c r="AF151" s="38"/>
      <c r="AH151" s="271"/>
      <c r="AI151" s="5"/>
      <c r="AJ151" s="39"/>
      <c r="AK151" s="14"/>
      <c r="AL151" s="102"/>
      <c r="AM151" s="14"/>
      <c r="AN151" s="59"/>
      <c r="AO151" s="19"/>
      <c r="AP151" s="107"/>
      <c r="AQ151" s="19"/>
      <c r="AR151" s="59"/>
      <c r="AS151" s="19"/>
      <c r="AT151" s="114"/>
      <c r="AU151" s="24"/>
    </row>
    <row r="152" spans="2:47" ht="15" customHeight="1">
      <c r="B152" s="263"/>
      <c r="C152" s="85" t="s">
        <v>75</v>
      </c>
      <c r="D152" s="61">
        <f t="shared" si="81"/>
        <v>2</v>
      </c>
      <c r="E152" s="58">
        <f t="shared" si="82"/>
        <v>21</v>
      </c>
      <c r="F152" s="61">
        <f t="shared" si="83"/>
        <v>1</v>
      </c>
      <c r="G152" s="58">
        <f t="shared" si="84"/>
        <v>13</v>
      </c>
      <c r="H152" s="61">
        <f t="shared" si="85"/>
        <v>1</v>
      </c>
      <c r="I152" s="58">
        <f t="shared" si="86"/>
        <v>3</v>
      </c>
      <c r="J152" s="61">
        <f t="shared" si="87"/>
        <v>0</v>
      </c>
      <c r="K152" s="58">
        <f t="shared" si="88"/>
        <v>9</v>
      </c>
      <c r="L152" s="61">
        <f t="shared" si="89"/>
        <v>0</v>
      </c>
      <c r="M152" s="58">
        <f t="shared" si="90"/>
        <v>0</v>
      </c>
      <c r="N152" s="61">
        <f t="shared" si="91"/>
        <v>0</v>
      </c>
      <c r="O152" s="58">
        <f t="shared" si="92"/>
        <v>1</v>
      </c>
      <c r="R152" s="327"/>
      <c r="S152" s="5" t="s">
        <v>75</v>
      </c>
      <c r="T152" s="39">
        <v>1</v>
      </c>
      <c r="U152" s="58"/>
      <c r="V152" s="39">
        <v>0</v>
      </c>
      <c r="W152" s="58"/>
      <c r="X152" s="59">
        <v>0</v>
      </c>
      <c r="Y152" s="60"/>
      <c r="Z152" s="59">
        <v>0</v>
      </c>
      <c r="AA152" s="60"/>
      <c r="AB152" s="59">
        <v>0</v>
      </c>
      <c r="AC152" s="60"/>
      <c r="AD152" s="61">
        <v>0</v>
      </c>
      <c r="AE152" s="62"/>
      <c r="AF152" s="38"/>
      <c r="AH152" s="271"/>
      <c r="AI152" s="5" t="s">
        <v>75</v>
      </c>
      <c r="AJ152" s="39">
        <v>1</v>
      </c>
      <c r="AK152" s="14">
        <v>19</v>
      </c>
      <c r="AL152" s="102">
        <f t="shared" si="93"/>
        <v>1</v>
      </c>
      <c r="AM152" s="14">
        <f t="shared" si="94"/>
        <v>12</v>
      </c>
      <c r="AN152" s="59">
        <v>1</v>
      </c>
      <c r="AO152" s="19">
        <v>2</v>
      </c>
      <c r="AP152" s="107">
        <v>0</v>
      </c>
      <c r="AQ152" s="19">
        <v>9</v>
      </c>
      <c r="AR152" s="59">
        <v>0</v>
      </c>
      <c r="AS152" s="19">
        <v>0</v>
      </c>
      <c r="AT152" s="114">
        <v>0</v>
      </c>
      <c r="AU152" s="24">
        <v>1</v>
      </c>
    </row>
    <row r="153" spans="2:47" ht="15" customHeight="1">
      <c r="B153" s="263"/>
      <c r="C153" s="85" t="s">
        <v>76</v>
      </c>
      <c r="D153" s="61">
        <f t="shared" si="81"/>
        <v>0</v>
      </c>
      <c r="E153" s="58">
        <f t="shared" si="82"/>
        <v>7</v>
      </c>
      <c r="F153" s="61">
        <f t="shared" si="83"/>
        <v>0</v>
      </c>
      <c r="G153" s="58">
        <f t="shared" si="84"/>
        <v>5</v>
      </c>
      <c r="H153" s="61">
        <f t="shared" si="85"/>
        <v>0</v>
      </c>
      <c r="I153" s="58">
        <f t="shared" si="86"/>
        <v>1</v>
      </c>
      <c r="J153" s="61">
        <f t="shared" si="87"/>
        <v>0</v>
      </c>
      <c r="K153" s="58">
        <f t="shared" si="88"/>
        <v>3</v>
      </c>
      <c r="L153" s="61">
        <f t="shared" si="89"/>
        <v>0</v>
      </c>
      <c r="M153" s="58">
        <f t="shared" si="90"/>
        <v>0</v>
      </c>
      <c r="N153" s="61">
        <f t="shared" si="91"/>
        <v>0</v>
      </c>
      <c r="O153" s="58">
        <f t="shared" si="92"/>
        <v>1</v>
      </c>
      <c r="R153" s="327"/>
      <c r="S153" s="11" t="s">
        <v>76</v>
      </c>
      <c r="T153" s="69">
        <v>0</v>
      </c>
      <c r="U153" s="70"/>
      <c r="V153" s="69">
        <v>0</v>
      </c>
      <c r="W153" s="70"/>
      <c r="X153" s="71">
        <v>0</v>
      </c>
      <c r="Y153" s="72"/>
      <c r="Z153" s="71">
        <v>0</v>
      </c>
      <c r="AA153" s="72"/>
      <c r="AB153" s="71">
        <v>0</v>
      </c>
      <c r="AC153" s="72"/>
      <c r="AD153" s="73">
        <v>0</v>
      </c>
      <c r="AE153" s="74"/>
      <c r="AF153" s="38"/>
      <c r="AH153" s="271"/>
      <c r="AI153" s="11" t="s">
        <v>76</v>
      </c>
      <c r="AJ153" s="69">
        <v>0</v>
      </c>
      <c r="AK153" s="16">
        <v>7</v>
      </c>
      <c r="AL153" s="104">
        <f t="shared" si="93"/>
        <v>0</v>
      </c>
      <c r="AM153" s="16">
        <f t="shared" si="94"/>
        <v>5</v>
      </c>
      <c r="AN153" s="71">
        <v>0</v>
      </c>
      <c r="AO153" s="21">
        <v>1</v>
      </c>
      <c r="AP153" s="109">
        <v>0</v>
      </c>
      <c r="AQ153" s="21">
        <v>3</v>
      </c>
      <c r="AR153" s="71">
        <v>0</v>
      </c>
      <c r="AS153" s="21">
        <v>0</v>
      </c>
      <c r="AT153" s="115">
        <v>0</v>
      </c>
      <c r="AU153" s="26">
        <v>1</v>
      </c>
    </row>
    <row r="154" spans="2:47" ht="15" customHeight="1">
      <c r="B154" s="263"/>
      <c r="C154" s="174" t="s">
        <v>177</v>
      </c>
      <c r="D154" s="61">
        <f>SUM(D152:D153)</f>
        <v>2</v>
      </c>
      <c r="E154" s="61">
        <f aca="true" t="shared" si="99" ref="E154:O154">SUM(E152:E153)</f>
        <v>28</v>
      </c>
      <c r="F154" s="61">
        <f t="shared" si="99"/>
        <v>1</v>
      </c>
      <c r="G154" s="61">
        <f t="shared" si="99"/>
        <v>18</v>
      </c>
      <c r="H154" s="61">
        <f t="shared" si="99"/>
        <v>1</v>
      </c>
      <c r="I154" s="61">
        <f t="shared" si="99"/>
        <v>4</v>
      </c>
      <c r="J154" s="61">
        <f t="shared" si="99"/>
        <v>0</v>
      </c>
      <c r="K154" s="61">
        <f t="shared" si="99"/>
        <v>12</v>
      </c>
      <c r="L154" s="61">
        <f t="shared" si="99"/>
        <v>0</v>
      </c>
      <c r="M154" s="61">
        <f t="shared" si="99"/>
        <v>0</v>
      </c>
      <c r="N154" s="61">
        <f t="shared" si="99"/>
        <v>0</v>
      </c>
      <c r="O154" s="61">
        <f t="shared" si="99"/>
        <v>2</v>
      </c>
      <c r="R154" s="327"/>
      <c r="S154" s="5"/>
      <c r="T154" s="39"/>
      <c r="U154" s="58"/>
      <c r="V154" s="39"/>
      <c r="W154" s="58"/>
      <c r="X154" s="59"/>
      <c r="Y154" s="60"/>
      <c r="Z154" s="59"/>
      <c r="AA154" s="60"/>
      <c r="AB154" s="59"/>
      <c r="AC154" s="60"/>
      <c r="AD154" s="61"/>
      <c r="AE154" s="62"/>
      <c r="AF154" s="38"/>
      <c r="AH154" s="271"/>
      <c r="AI154" s="5"/>
      <c r="AJ154" s="39"/>
      <c r="AK154" s="14"/>
      <c r="AL154" s="102"/>
      <c r="AM154" s="14"/>
      <c r="AN154" s="59"/>
      <c r="AO154" s="19"/>
      <c r="AP154" s="107"/>
      <c r="AQ154" s="19"/>
      <c r="AR154" s="59"/>
      <c r="AS154" s="19"/>
      <c r="AT154" s="114"/>
      <c r="AU154" s="24"/>
    </row>
    <row r="155" spans="2:47" ht="15" customHeight="1">
      <c r="B155" s="263"/>
      <c r="C155" s="85" t="s">
        <v>77</v>
      </c>
      <c r="D155" s="61">
        <f t="shared" si="81"/>
        <v>0</v>
      </c>
      <c r="E155" s="58">
        <f t="shared" si="82"/>
        <v>4</v>
      </c>
      <c r="F155" s="61">
        <f t="shared" si="83"/>
        <v>0</v>
      </c>
      <c r="G155" s="58">
        <f t="shared" si="84"/>
        <v>2</v>
      </c>
      <c r="H155" s="61">
        <f t="shared" si="85"/>
        <v>0</v>
      </c>
      <c r="I155" s="58">
        <f t="shared" si="86"/>
        <v>1</v>
      </c>
      <c r="J155" s="61">
        <f t="shared" si="87"/>
        <v>0</v>
      </c>
      <c r="K155" s="58">
        <f t="shared" si="88"/>
        <v>0</v>
      </c>
      <c r="L155" s="61">
        <f t="shared" si="89"/>
        <v>0</v>
      </c>
      <c r="M155" s="58">
        <f t="shared" si="90"/>
        <v>1</v>
      </c>
      <c r="N155" s="61">
        <f t="shared" si="91"/>
        <v>0</v>
      </c>
      <c r="O155" s="58">
        <f t="shared" si="92"/>
        <v>0</v>
      </c>
      <c r="R155" s="327"/>
      <c r="S155" s="5" t="s">
        <v>77</v>
      </c>
      <c r="T155" s="39">
        <v>0</v>
      </c>
      <c r="U155" s="58"/>
      <c r="V155" s="39">
        <v>0</v>
      </c>
      <c r="W155" s="58"/>
      <c r="X155" s="59">
        <v>0</v>
      </c>
      <c r="Y155" s="60"/>
      <c r="Z155" s="59">
        <v>0</v>
      </c>
      <c r="AA155" s="60"/>
      <c r="AB155" s="59">
        <v>0</v>
      </c>
      <c r="AC155" s="60"/>
      <c r="AD155" s="61">
        <v>0</v>
      </c>
      <c r="AE155" s="62"/>
      <c r="AF155" s="38"/>
      <c r="AH155" s="271"/>
      <c r="AI155" s="5" t="s">
        <v>77</v>
      </c>
      <c r="AJ155" s="39">
        <v>0</v>
      </c>
      <c r="AK155" s="14">
        <v>4</v>
      </c>
      <c r="AL155" s="102">
        <f t="shared" si="93"/>
        <v>0</v>
      </c>
      <c r="AM155" s="14">
        <f t="shared" si="94"/>
        <v>2</v>
      </c>
      <c r="AN155" s="59">
        <v>0</v>
      </c>
      <c r="AO155" s="19">
        <v>1</v>
      </c>
      <c r="AP155" s="107">
        <v>0</v>
      </c>
      <c r="AQ155" s="19">
        <v>0</v>
      </c>
      <c r="AR155" s="59">
        <v>0</v>
      </c>
      <c r="AS155" s="19">
        <v>1</v>
      </c>
      <c r="AT155" s="114">
        <v>0</v>
      </c>
      <c r="AU155" s="24">
        <v>0</v>
      </c>
    </row>
    <row r="156" spans="2:47" ht="15" customHeight="1" thickBot="1">
      <c r="B156" s="263"/>
      <c r="C156" s="85" t="s">
        <v>78</v>
      </c>
      <c r="D156" s="61">
        <f t="shared" si="81"/>
        <v>3</v>
      </c>
      <c r="E156" s="58">
        <f t="shared" si="82"/>
        <v>17</v>
      </c>
      <c r="F156" s="61">
        <f t="shared" si="83"/>
        <v>1</v>
      </c>
      <c r="G156" s="58">
        <f t="shared" si="84"/>
        <v>8</v>
      </c>
      <c r="H156" s="61">
        <f t="shared" si="85"/>
        <v>0</v>
      </c>
      <c r="I156" s="58">
        <f t="shared" si="86"/>
        <v>2</v>
      </c>
      <c r="J156" s="61">
        <f t="shared" si="87"/>
        <v>1</v>
      </c>
      <c r="K156" s="58">
        <f t="shared" si="88"/>
        <v>4</v>
      </c>
      <c r="L156" s="61">
        <f t="shared" si="89"/>
        <v>0</v>
      </c>
      <c r="M156" s="58">
        <f t="shared" si="90"/>
        <v>0</v>
      </c>
      <c r="N156" s="61">
        <f t="shared" si="91"/>
        <v>0</v>
      </c>
      <c r="O156" s="58">
        <f t="shared" si="92"/>
        <v>2</v>
      </c>
      <c r="R156" s="327"/>
      <c r="S156" s="9" t="s">
        <v>78</v>
      </c>
      <c r="T156" s="63">
        <v>2</v>
      </c>
      <c r="U156" s="64"/>
      <c r="V156" s="63">
        <v>0</v>
      </c>
      <c r="W156" s="64"/>
      <c r="X156" s="65">
        <v>0</v>
      </c>
      <c r="Y156" s="66"/>
      <c r="Z156" s="65">
        <v>0</v>
      </c>
      <c r="AA156" s="66"/>
      <c r="AB156" s="65">
        <v>0</v>
      </c>
      <c r="AC156" s="66"/>
      <c r="AD156" s="67">
        <v>0</v>
      </c>
      <c r="AE156" s="68"/>
      <c r="AF156" s="38"/>
      <c r="AH156" s="271"/>
      <c r="AI156" s="9" t="s">
        <v>78</v>
      </c>
      <c r="AJ156" s="63">
        <v>1</v>
      </c>
      <c r="AK156" s="15">
        <v>14</v>
      </c>
      <c r="AL156" s="103">
        <f t="shared" si="93"/>
        <v>1</v>
      </c>
      <c r="AM156" s="15">
        <f t="shared" si="94"/>
        <v>7</v>
      </c>
      <c r="AN156" s="65">
        <v>0</v>
      </c>
      <c r="AO156" s="20">
        <v>2</v>
      </c>
      <c r="AP156" s="108">
        <v>1</v>
      </c>
      <c r="AQ156" s="20">
        <v>3</v>
      </c>
      <c r="AR156" s="65">
        <v>0</v>
      </c>
      <c r="AS156" s="20">
        <v>0</v>
      </c>
      <c r="AT156" s="116">
        <v>0</v>
      </c>
      <c r="AU156" s="25">
        <v>2</v>
      </c>
    </row>
    <row r="157" spans="2:47" ht="15" customHeight="1" thickBot="1">
      <c r="B157" s="263"/>
      <c r="C157" s="174" t="s">
        <v>178</v>
      </c>
      <c r="D157" s="61">
        <f>SUM(D155:D156)</f>
        <v>3</v>
      </c>
      <c r="E157" s="61">
        <f aca="true" t="shared" si="100" ref="E157:O157">SUM(E155:E156)</f>
        <v>21</v>
      </c>
      <c r="F157" s="61">
        <f t="shared" si="100"/>
        <v>1</v>
      </c>
      <c r="G157" s="61">
        <f t="shared" si="100"/>
        <v>10</v>
      </c>
      <c r="H157" s="61">
        <f t="shared" si="100"/>
        <v>0</v>
      </c>
      <c r="I157" s="61">
        <f t="shared" si="100"/>
        <v>3</v>
      </c>
      <c r="J157" s="61">
        <f t="shared" si="100"/>
        <v>1</v>
      </c>
      <c r="K157" s="61">
        <f t="shared" si="100"/>
        <v>4</v>
      </c>
      <c r="L157" s="61">
        <f t="shared" si="100"/>
        <v>0</v>
      </c>
      <c r="M157" s="61">
        <f t="shared" si="100"/>
        <v>1</v>
      </c>
      <c r="N157" s="61">
        <f t="shared" si="100"/>
        <v>0</v>
      </c>
      <c r="O157" s="61">
        <f t="shared" si="100"/>
        <v>2</v>
      </c>
      <c r="R157" s="327"/>
      <c r="S157" s="9"/>
      <c r="T157" s="63"/>
      <c r="U157" s="64"/>
      <c r="V157" s="63"/>
      <c r="W157" s="64"/>
      <c r="X157" s="65"/>
      <c r="Y157" s="66"/>
      <c r="Z157" s="65"/>
      <c r="AA157" s="66"/>
      <c r="AB157" s="65"/>
      <c r="AC157" s="66"/>
      <c r="AD157" s="67"/>
      <c r="AE157" s="68"/>
      <c r="AF157" s="38"/>
      <c r="AH157" s="271"/>
      <c r="AI157" s="9"/>
      <c r="AJ157" s="63"/>
      <c r="AK157" s="15"/>
      <c r="AL157" s="103"/>
      <c r="AM157" s="15"/>
      <c r="AN157" s="65"/>
      <c r="AO157" s="20"/>
      <c r="AP157" s="108"/>
      <c r="AQ157" s="20"/>
      <c r="AR157" s="65"/>
      <c r="AS157" s="20"/>
      <c r="AT157" s="116"/>
      <c r="AU157" s="25"/>
    </row>
    <row r="158" spans="2:47" ht="15" customHeight="1">
      <c r="B158" s="263" t="s">
        <v>127</v>
      </c>
      <c r="C158" s="85" t="s">
        <v>79</v>
      </c>
      <c r="D158" s="61">
        <f aca="true" t="shared" si="101" ref="D158:D184">$T158+$AJ158</f>
        <v>0</v>
      </c>
      <c r="E158" s="58">
        <f aca="true" t="shared" si="102" ref="E158:E184">$AK158+$D158</f>
        <v>9</v>
      </c>
      <c r="F158" s="61">
        <f aca="true" t="shared" si="103" ref="F158:F184">$H158+$J158+$L158+$N158</f>
        <v>0</v>
      </c>
      <c r="G158" s="58">
        <f aca="true" t="shared" si="104" ref="G158:G184">$I158+$K158+$M158+$O158</f>
        <v>3</v>
      </c>
      <c r="H158" s="61">
        <f aca="true" t="shared" si="105" ref="H158:H184">$X158+$AN158</f>
        <v>0</v>
      </c>
      <c r="I158" s="58">
        <f aca="true" t="shared" si="106" ref="I158:I184">$H158+$AO158</f>
        <v>1</v>
      </c>
      <c r="J158" s="61">
        <f aca="true" t="shared" si="107" ref="J158:J184">$Z158+$AP158</f>
        <v>0</v>
      </c>
      <c r="K158" s="58">
        <f aca="true" t="shared" si="108" ref="K158:K184">$J158+$AQ158</f>
        <v>2</v>
      </c>
      <c r="L158" s="61">
        <f aca="true" t="shared" si="109" ref="L158:L184">$AB158+$AR158</f>
        <v>0</v>
      </c>
      <c r="M158" s="58">
        <f aca="true" t="shared" si="110" ref="M158:M184">$L158+$AS158</f>
        <v>0</v>
      </c>
      <c r="N158" s="61">
        <f aca="true" t="shared" si="111" ref="N158:N184">$AD158+$AT158</f>
        <v>0</v>
      </c>
      <c r="O158" s="58">
        <f aca="true" t="shared" si="112" ref="O158:O184">$N158+$AU158</f>
        <v>0</v>
      </c>
      <c r="R158" s="326" t="s">
        <v>127</v>
      </c>
      <c r="S158" s="5" t="s">
        <v>79</v>
      </c>
      <c r="T158" s="39">
        <v>0</v>
      </c>
      <c r="U158" s="58"/>
      <c r="V158" s="39">
        <v>0</v>
      </c>
      <c r="W158" s="58"/>
      <c r="X158" s="59">
        <v>0</v>
      </c>
      <c r="Y158" s="60"/>
      <c r="Z158" s="59">
        <v>0</v>
      </c>
      <c r="AA158" s="60"/>
      <c r="AB158" s="59">
        <v>0</v>
      </c>
      <c r="AC158" s="60"/>
      <c r="AD158" s="61">
        <v>0</v>
      </c>
      <c r="AE158" s="62"/>
      <c r="AF158" s="38"/>
      <c r="AH158" s="271" t="s">
        <v>127</v>
      </c>
      <c r="AI158" s="5" t="s">
        <v>79</v>
      </c>
      <c r="AJ158" s="39">
        <v>0</v>
      </c>
      <c r="AK158" s="14">
        <v>9</v>
      </c>
      <c r="AL158" s="102">
        <f aca="true" t="shared" si="113" ref="AL158:AL184">AN158+AP158+AR158+AT158</f>
        <v>0</v>
      </c>
      <c r="AM158" s="14">
        <f aca="true" t="shared" si="114" ref="AM158:AM184">AO158+AQ158+AS158+AU158</f>
        <v>3</v>
      </c>
      <c r="AN158" s="59">
        <v>0</v>
      </c>
      <c r="AO158" s="19">
        <v>1</v>
      </c>
      <c r="AP158" s="107">
        <v>0</v>
      </c>
      <c r="AQ158" s="19">
        <v>2</v>
      </c>
      <c r="AR158" s="59">
        <v>0</v>
      </c>
      <c r="AS158" s="19">
        <v>0</v>
      </c>
      <c r="AT158" s="114">
        <v>0</v>
      </c>
      <c r="AU158" s="24">
        <v>0</v>
      </c>
    </row>
    <row r="159" spans="2:47" ht="15" customHeight="1">
      <c r="B159" s="263"/>
      <c r="C159" s="85" t="s">
        <v>80</v>
      </c>
      <c r="D159" s="61">
        <f t="shared" si="101"/>
        <v>2</v>
      </c>
      <c r="E159" s="58">
        <f t="shared" si="102"/>
        <v>9</v>
      </c>
      <c r="F159" s="61">
        <f t="shared" si="103"/>
        <v>2</v>
      </c>
      <c r="G159" s="58">
        <f t="shared" si="104"/>
        <v>8</v>
      </c>
      <c r="H159" s="61">
        <f t="shared" si="105"/>
        <v>0</v>
      </c>
      <c r="I159" s="58">
        <f t="shared" si="106"/>
        <v>1</v>
      </c>
      <c r="J159" s="61">
        <f t="shared" si="107"/>
        <v>2</v>
      </c>
      <c r="K159" s="58">
        <f t="shared" si="108"/>
        <v>7</v>
      </c>
      <c r="L159" s="61">
        <f t="shared" si="109"/>
        <v>0</v>
      </c>
      <c r="M159" s="58">
        <f t="shared" si="110"/>
        <v>0</v>
      </c>
      <c r="N159" s="61">
        <f t="shared" si="111"/>
        <v>0</v>
      </c>
      <c r="O159" s="58">
        <f t="shared" si="112"/>
        <v>0</v>
      </c>
      <c r="R159" s="327"/>
      <c r="S159" s="11" t="s">
        <v>80</v>
      </c>
      <c r="T159" s="69">
        <v>0</v>
      </c>
      <c r="U159" s="70"/>
      <c r="V159" s="69">
        <v>0</v>
      </c>
      <c r="W159" s="70"/>
      <c r="X159" s="71">
        <v>0</v>
      </c>
      <c r="Y159" s="72"/>
      <c r="Z159" s="71">
        <v>0</v>
      </c>
      <c r="AA159" s="72"/>
      <c r="AB159" s="71">
        <v>0</v>
      </c>
      <c r="AC159" s="72"/>
      <c r="AD159" s="73">
        <v>0</v>
      </c>
      <c r="AE159" s="74"/>
      <c r="AF159" s="38"/>
      <c r="AH159" s="271"/>
      <c r="AI159" s="11" t="s">
        <v>80</v>
      </c>
      <c r="AJ159" s="69">
        <v>2</v>
      </c>
      <c r="AK159" s="16">
        <v>7</v>
      </c>
      <c r="AL159" s="104">
        <f t="shared" si="113"/>
        <v>2</v>
      </c>
      <c r="AM159" s="16">
        <f t="shared" si="114"/>
        <v>6</v>
      </c>
      <c r="AN159" s="71">
        <v>0</v>
      </c>
      <c r="AO159" s="21">
        <v>1</v>
      </c>
      <c r="AP159" s="109">
        <v>2</v>
      </c>
      <c r="AQ159" s="21">
        <v>5</v>
      </c>
      <c r="AR159" s="71">
        <v>0</v>
      </c>
      <c r="AS159" s="21">
        <v>0</v>
      </c>
      <c r="AT159" s="115">
        <v>0</v>
      </c>
      <c r="AU159" s="26">
        <v>0</v>
      </c>
    </row>
    <row r="160" spans="2:47" ht="15" customHeight="1">
      <c r="B160" s="263"/>
      <c r="C160" s="174" t="s">
        <v>179</v>
      </c>
      <c r="D160" s="61">
        <f>SUM(D158:D159)</f>
        <v>2</v>
      </c>
      <c r="E160" s="61">
        <f aca="true" t="shared" si="115" ref="E160:O160">SUM(E158:E159)</f>
        <v>18</v>
      </c>
      <c r="F160" s="61">
        <f t="shared" si="115"/>
        <v>2</v>
      </c>
      <c r="G160" s="61">
        <f t="shared" si="115"/>
        <v>11</v>
      </c>
      <c r="H160" s="61">
        <f t="shared" si="115"/>
        <v>0</v>
      </c>
      <c r="I160" s="61">
        <f t="shared" si="115"/>
        <v>2</v>
      </c>
      <c r="J160" s="61">
        <f t="shared" si="115"/>
        <v>2</v>
      </c>
      <c r="K160" s="61">
        <f t="shared" si="115"/>
        <v>9</v>
      </c>
      <c r="L160" s="61">
        <f t="shared" si="115"/>
        <v>0</v>
      </c>
      <c r="M160" s="61">
        <f t="shared" si="115"/>
        <v>0</v>
      </c>
      <c r="N160" s="61">
        <f t="shared" si="115"/>
        <v>0</v>
      </c>
      <c r="O160" s="61">
        <f t="shared" si="115"/>
        <v>0</v>
      </c>
      <c r="R160" s="327"/>
      <c r="S160" s="11"/>
      <c r="T160" s="69"/>
      <c r="U160" s="70"/>
      <c r="V160" s="69"/>
      <c r="W160" s="70"/>
      <c r="X160" s="71"/>
      <c r="Y160" s="72"/>
      <c r="Z160" s="71"/>
      <c r="AA160" s="72"/>
      <c r="AB160" s="71"/>
      <c r="AC160" s="72"/>
      <c r="AD160" s="73"/>
      <c r="AE160" s="74"/>
      <c r="AF160" s="38"/>
      <c r="AH160" s="271"/>
      <c r="AI160" s="11"/>
      <c r="AJ160" s="69"/>
      <c r="AK160" s="16"/>
      <c r="AL160" s="104"/>
      <c r="AM160" s="16"/>
      <c r="AN160" s="71"/>
      <c r="AO160" s="21"/>
      <c r="AP160" s="109"/>
      <c r="AQ160" s="21"/>
      <c r="AR160" s="71"/>
      <c r="AS160" s="21"/>
      <c r="AT160" s="115"/>
      <c r="AU160" s="26"/>
    </row>
    <row r="161" spans="2:47" ht="15" customHeight="1">
      <c r="B161" s="263"/>
      <c r="C161" s="174" t="s">
        <v>81</v>
      </c>
      <c r="D161" s="61">
        <f t="shared" si="101"/>
        <v>1</v>
      </c>
      <c r="E161" s="58">
        <f t="shared" si="102"/>
        <v>13</v>
      </c>
      <c r="F161" s="61">
        <f t="shared" si="103"/>
        <v>1</v>
      </c>
      <c r="G161" s="58">
        <f t="shared" si="104"/>
        <v>6</v>
      </c>
      <c r="H161" s="61">
        <f t="shared" si="105"/>
        <v>0</v>
      </c>
      <c r="I161" s="58">
        <f t="shared" si="106"/>
        <v>1</v>
      </c>
      <c r="J161" s="61">
        <f t="shared" si="107"/>
        <v>1</v>
      </c>
      <c r="K161" s="58">
        <f t="shared" si="108"/>
        <v>5</v>
      </c>
      <c r="L161" s="61">
        <f t="shared" si="109"/>
        <v>0</v>
      </c>
      <c r="M161" s="58">
        <f t="shared" si="110"/>
        <v>0</v>
      </c>
      <c r="N161" s="61">
        <f t="shared" si="111"/>
        <v>0</v>
      </c>
      <c r="O161" s="58">
        <f t="shared" si="112"/>
        <v>0</v>
      </c>
      <c r="R161" s="327"/>
      <c r="S161" s="86" t="s">
        <v>81</v>
      </c>
      <c r="T161" s="87">
        <v>0</v>
      </c>
      <c r="U161" s="88"/>
      <c r="V161" s="87">
        <v>0</v>
      </c>
      <c r="W161" s="88"/>
      <c r="X161" s="89">
        <v>0</v>
      </c>
      <c r="Y161" s="90"/>
      <c r="Z161" s="89">
        <v>0</v>
      </c>
      <c r="AA161" s="90"/>
      <c r="AB161" s="89">
        <v>0</v>
      </c>
      <c r="AC161" s="90"/>
      <c r="AD161" s="91">
        <v>0</v>
      </c>
      <c r="AE161" s="92"/>
      <c r="AF161" s="38"/>
      <c r="AH161" s="271"/>
      <c r="AI161" s="86" t="s">
        <v>81</v>
      </c>
      <c r="AJ161" s="87">
        <v>1</v>
      </c>
      <c r="AK161" s="17">
        <v>12</v>
      </c>
      <c r="AL161" s="111">
        <f t="shared" si="113"/>
        <v>1</v>
      </c>
      <c r="AM161" s="17">
        <f t="shared" si="114"/>
        <v>5</v>
      </c>
      <c r="AN161" s="89">
        <v>0</v>
      </c>
      <c r="AO161" s="22">
        <v>1</v>
      </c>
      <c r="AP161" s="112">
        <v>1</v>
      </c>
      <c r="AQ161" s="22">
        <v>4</v>
      </c>
      <c r="AR161" s="89">
        <v>0</v>
      </c>
      <c r="AS161" s="22">
        <v>0</v>
      </c>
      <c r="AT161" s="117">
        <v>0</v>
      </c>
      <c r="AU161" s="27">
        <v>0</v>
      </c>
    </row>
    <row r="162" spans="2:47" ht="15" customHeight="1">
      <c r="B162" s="263"/>
      <c r="C162" s="85" t="s">
        <v>82</v>
      </c>
      <c r="D162" s="61">
        <f t="shared" si="101"/>
        <v>2</v>
      </c>
      <c r="E162" s="58">
        <f t="shared" si="102"/>
        <v>15</v>
      </c>
      <c r="F162" s="61">
        <f t="shared" si="103"/>
        <v>1</v>
      </c>
      <c r="G162" s="58">
        <f t="shared" si="104"/>
        <v>8</v>
      </c>
      <c r="H162" s="61">
        <f t="shared" si="105"/>
        <v>1</v>
      </c>
      <c r="I162" s="58">
        <f t="shared" si="106"/>
        <v>5</v>
      </c>
      <c r="J162" s="61">
        <f t="shared" si="107"/>
        <v>0</v>
      </c>
      <c r="K162" s="58">
        <f t="shared" si="108"/>
        <v>3</v>
      </c>
      <c r="L162" s="61">
        <f t="shared" si="109"/>
        <v>0</v>
      </c>
      <c r="M162" s="58">
        <f t="shared" si="110"/>
        <v>0</v>
      </c>
      <c r="N162" s="61">
        <f t="shared" si="111"/>
        <v>0</v>
      </c>
      <c r="O162" s="58">
        <f t="shared" si="112"/>
        <v>0</v>
      </c>
      <c r="R162" s="327"/>
      <c r="S162" s="5" t="s">
        <v>82</v>
      </c>
      <c r="T162" s="39">
        <v>2</v>
      </c>
      <c r="U162" s="58"/>
      <c r="V162" s="39">
        <v>1</v>
      </c>
      <c r="W162" s="58"/>
      <c r="X162" s="59">
        <v>1</v>
      </c>
      <c r="Y162" s="60"/>
      <c r="Z162" s="59">
        <v>0</v>
      </c>
      <c r="AA162" s="60"/>
      <c r="AB162" s="59">
        <v>0</v>
      </c>
      <c r="AC162" s="60"/>
      <c r="AD162" s="61">
        <v>0</v>
      </c>
      <c r="AE162" s="62"/>
      <c r="AF162" s="38"/>
      <c r="AH162" s="271"/>
      <c r="AI162" s="5" t="s">
        <v>82</v>
      </c>
      <c r="AJ162" s="39">
        <v>0</v>
      </c>
      <c r="AK162" s="14">
        <v>13</v>
      </c>
      <c r="AL162" s="102">
        <f t="shared" si="113"/>
        <v>0</v>
      </c>
      <c r="AM162" s="14">
        <f t="shared" si="114"/>
        <v>7</v>
      </c>
      <c r="AN162" s="59">
        <v>0</v>
      </c>
      <c r="AO162" s="19">
        <v>4</v>
      </c>
      <c r="AP162" s="107">
        <v>0</v>
      </c>
      <c r="AQ162" s="19">
        <v>3</v>
      </c>
      <c r="AR162" s="59">
        <v>0</v>
      </c>
      <c r="AS162" s="19">
        <v>0</v>
      </c>
      <c r="AT162" s="114">
        <v>0</v>
      </c>
      <c r="AU162" s="24">
        <v>0</v>
      </c>
    </row>
    <row r="163" spans="2:47" ht="15" customHeight="1">
      <c r="B163" s="263"/>
      <c r="C163" s="85" t="s">
        <v>83</v>
      </c>
      <c r="D163" s="61">
        <f t="shared" si="101"/>
        <v>6</v>
      </c>
      <c r="E163" s="58">
        <f t="shared" si="102"/>
        <v>31</v>
      </c>
      <c r="F163" s="61">
        <f t="shared" si="103"/>
        <v>3</v>
      </c>
      <c r="G163" s="58">
        <f t="shared" si="104"/>
        <v>20</v>
      </c>
      <c r="H163" s="61">
        <f t="shared" si="105"/>
        <v>3</v>
      </c>
      <c r="I163" s="58">
        <f t="shared" si="106"/>
        <v>13</v>
      </c>
      <c r="J163" s="61">
        <f t="shared" si="107"/>
        <v>0</v>
      </c>
      <c r="K163" s="58">
        <f t="shared" si="108"/>
        <v>3</v>
      </c>
      <c r="L163" s="61">
        <f t="shared" si="109"/>
        <v>0</v>
      </c>
      <c r="M163" s="58">
        <f t="shared" si="110"/>
        <v>0</v>
      </c>
      <c r="N163" s="61">
        <f t="shared" si="111"/>
        <v>0</v>
      </c>
      <c r="O163" s="58">
        <f t="shared" si="112"/>
        <v>4</v>
      </c>
      <c r="R163" s="327"/>
      <c r="S163" s="5" t="s">
        <v>83</v>
      </c>
      <c r="T163" s="39">
        <v>1</v>
      </c>
      <c r="U163" s="58"/>
      <c r="V163" s="39">
        <v>0</v>
      </c>
      <c r="W163" s="58"/>
      <c r="X163" s="59">
        <v>0</v>
      </c>
      <c r="Y163" s="60"/>
      <c r="Z163" s="59">
        <v>0</v>
      </c>
      <c r="AA163" s="60"/>
      <c r="AB163" s="59">
        <v>0</v>
      </c>
      <c r="AC163" s="60"/>
      <c r="AD163" s="61">
        <v>0</v>
      </c>
      <c r="AE163" s="62"/>
      <c r="AF163" s="38"/>
      <c r="AH163" s="271"/>
      <c r="AI163" s="5" t="s">
        <v>83</v>
      </c>
      <c r="AJ163" s="39">
        <v>5</v>
      </c>
      <c r="AK163" s="14">
        <v>25</v>
      </c>
      <c r="AL163" s="102">
        <f t="shared" si="113"/>
        <v>3</v>
      </c>
      <c r="AM163" s="14">
        <f t="shared" si="114"/>
        <v>17</v>
      </c>
      <c r="AN163" s="59">
        <v>3</v>
      </c>
      <c r="AO163" s="19">
        <v>10</v>
      </c>
      <c r="AP163" s="107">
        <v>0</v>
      </c>
      <c r="AQ163" s="19">
        <v>3</v>
      </c>
      <c r="AR163" s="59">
        <v>0</v>
      </c>
      <c r="AS163" s="19">
        <v>0</v>
      </c>
      <c r="AT163" s="114">
        <v>0</v>
      </c>
      <c r="AU163" s="24">
        <v>4</v>
      </c>
    </row>
    <row r="164" spans="2:47" ht="15" customHeight="1">
      <c r="B164" s="263"/>
      <c r="C164" s="85" t="s">
        <v>84</v>
      </c>
      <c r="D164" s="61">
        <f t="shared" si="101"/>
        <v>1</v>
      </c>
      <c r="E164" s="58">
        <f t="shared" si="102"/>
        <v>13</v>
      </c>
      <c r="F164" s="61">
        <f t="shared" si="103"/>
        <v>1</v>
      </c>
      <c r="G164" s="58">
        <f t="shared" si="104"/>
        <v>11</v>
      </c>
      <c r="H164" s="61">
        <f t="shared" si="105"/>
        <v>0</v>
      </c>
      <c r="I164" s="58">
        <f t="shared" si="106"/>
        <v>6</v>
      </c>
      <c r="J164" s="61">
        <f t="shared" si="107"/>
        <v>1</v>
      </c>
      <c r="K164" s="58">
        <f t="shared" si="108"/>
        <v>3</v>
      </c>
      <c r="L164" s="61">
        <f t="shared" si="109"/>
        <v>0</v>
      </c>
      <c r="M164" s="58">
        <f t="shared" si="110"/>
        <v>0</v>
      </c>
      <c r="N164" s="61">
        <f t="shared" si="111"/>
        <v>0</v>
      </c>
      <c r="O164" s="58">
        <f t="shared" si="112"/>
        <v>2</v>
      </c>
      <c r="R164" s="327"/>
      <c r="S164" s="11" t="s">
        <v>84</v>
      </c>
      <c r="T164" s="69">
        <v>0</v>
      </c>
      <c r="U164" s="70"/>
      <c r="V164" s="69">
        <v>0</v>
      </c>
      <c r="W164" s="70"/>
      <c r="X164" s="71">
        <v>0</v>
      </c>
      <c r="Y164" s="72"/>
      <c r="Z164" s="71">
        <v>0</v>
      </c>
      <c r="AA164" s="72"/>
      <c r="AB164" s="71">
        <v>0</v>
      </c>
      <c r="AC164" s="72"/>
      <c r="AD164" s="73">
        <v>0</v>
      </c>
      <c r="AE164" s="74"/>
      <c r="AF164" s="38"/>
      <c r="AH164" s="271"/>
      <c r="AI164" s="11" t="s">
        <v>84</v>
      </c>
      <c r="AJ164" s="69">
        <v>1</v>
      </c>
      <c r="AK164" s="16">
        <v>12</v>
      </c>
      <c r="AL164" s="104">
        <f t="shared" si="113"/>
        <v>1</v>
      </c>
      <c r="AM164" s="16">
        <f t="shared" si="114"/>
        <v>10</v>
      </c>
      <c r="AN164" s="71">
        <v>0</v>
      </c>
      <c r="AO164" s="21">
        <v>6</v>
      </c>
      <c r="AP164" s="109">
        <v>1</v>
      </c>
      <c r="AQ164" s="21">
        <v>2</v>
      </c>
      <c r="AR164" s="71">
        <v>0</v>
      </c>
      <c r="AS164" s="21">
        <v>0</v>
      </c>
      <c r="AT164" s="115">
        <v>0</v>
      </c>
      <c r="AU164" s="26">
        <v>2</v>
      </c>
    </row>
    <row r="165" spans="2:47" ht="15" customHeight="1">
      <c r="B165" s="263"/>
      <c r="C165" s="174" t="s">
        <v>180</v>
      </c>
      <c r="D165" s="61">
        <f>SUM(D162:D164)</f>
        <v>9</v>
      </c>
      <c r="E165" s="61">
        <f aca="true" t="shared" si="116" ref="E165:O165">SUM(E162:E164)</f>
        <v>59</v>
      </c>
      <c r="F165" s="61">
        <f t="shared" si="116"/>
        <v>5</v>
      </c>
      <c r="G165" s="61">
        <f t="shared" si="116"/>
        <v>39</v>
      </c>
      <c r="H165" s="61">
        <f t="shared" si="116"/>
        <v>4</v>
      </c>
      <c r="I165" s="61">
        <f t="shared" si="116"/>
        <v>24</v>
      </c>
      <c r="J165" s="61">
        <f t="shared" si="116"/>
        <v>1</v>
      </c>
      <c r="K165" s="61">
        <f t="shared" si="116"/>
        <v>9</v>
      </c>
      <c r="L165" s="61">
        <f t="shared" si="116"/>
        <v>0</v>
      </c>
      <c r="M165" s="61">
        <f t="shared" si="116"/>
        <v>0</v>
      </c>
      <c r="N165" s="61">
        <f t="shared" si="116"/>
        <v>0</v>
      </c>
      <c r="O165" s="61">
        <f t="shared" si="116"/>
        <v>6</v>
      </c>
      <c r="R165" s="327"/>
      <c r="S165" s="5"/>
      <c r="T165" s="39"/>
      <c r="U165" s="58"/>
      <c r="V165" s="39"/>
      <c r="W165" s="58"/>
      <c r="X165" s="59"/>
      <c r="Y165" s="60"/>
      <c r="Z165" s="59"/>
      <c r="AA165" s="60"/>
      <c r="AB165" s="59"/>
      <c r="AC165" s="60"/>
      <c r="AD165" s="61"/>
      <c r="AE165" s="62"/>
      <c r="AF165" s="38"/>
      <c r="AH165" s="271"/>
      <c r="AI165" s="5"/>
      <c r="AJ165" s="39"/>
      <c r="AK165" s="14"/>
      <c r="AL165" s="102"/>
      <c r="AM165" s="14"/>
      <c r="AN165" s="59"/>
      <c r="AO165" s="19"/>
      <c r="AP165" s="107"/>
      <c r="AQ165" s="19"/>
      <c r="AR165" s="59"/>
      <c r="AS165" s="19"/>
      <c r="AT165" s="114"/>
      <c r="AU165" s="24"/>
    </row>
    <row r="166" spans="2:47" ht="15" customHeight="1">
      <c r="B166" s="263"/>
      <c r="C166" s="85" t="s">
        <v>85</v>
      </c>
      <c r="D166" s="61">
        <f t="shared" si="101"/>
        <v>1</v>
      </c>
      <c r="E166" s="58">
        <f t="shared" si="102"/>
        <v>12</v>
      </c>
      <c r="F166" s="61">
        <f t="shared" si="103"/>
        <v>1</v>
      </c>
      <c r="G166" s="58">
        <f t="shared" si="104"/>
        <v>7</v>
      </c>
      <c r="H166" s="61">
        <f t="shared" si="105"/>
        <v>0</v>
      </c>
      <c r="I166" s="58">
        <f t="shared" si="106"/>
        <v>0</v>
      </c>
      <c r="J166" s="61">
        <f t="shared" si="107"/>
        <v>1</v>
      </c>
      <c r="K166" s="58">
        <f t="shared" si="108"/>
        <v>5</v>
      </c>
      <c r="L166" s="61">
        <f t="shared" si="109"/>
        <v>0</v>
      </c>
      <c r="M166" s="58">
        <f t="shared" si="110"/>
        <v>1</v>
      </c>
      <c r="N166" s="61">
        <f t="shared" si="111"/>
        <v>0</v>
      </c>
      <c r="O166" s="58">
        <f t="shared" si="112"/>
        <v>1</v>
      </c>
      <c r="R166" s="327"/>
      <c r="S166" s="5" t="s">
        <v>85</v>
      </c>
      <c r="T166" s="39">
        <v>0</v>
      </c>
      <c r="U166" s="58"/>
      <c r="V166" s="39">
        <v>0</v>
      </c>
      <c r="W166" s="58"/>
      <c r="X166" s="59">
        <v>0</v>
      </c>
      <c r="Y166" s="60"/>
      <c r="Z166" s="59">
        <v>0</v>
      </c>
      <c r="AA166" s="60"/>
      <c r="AB166" s="59">
        <v>0</v>
      </c>
      <c r="AC166" s="60"/>
      <c r="AD166" s="61">
        <v>0</v>
      </c>
      <c r="AE166" s="62"/>
      <c r="AF166" s="38"/>
      <c r="AH166" s="271"/>
      <c r="AI166" s="5" t="s">
        <v>85</v>
      </c>
      <c r="AJ166" s="39">
        <v>1</v>
      </c>
      <c r="AK166" s="14">
        <v>11</v>
      </c>
      <c r="AL166" s="102">
        <f t="shared" si="113"/>
        <v>1</v>
      </c>
      <c r="AM166" s="14">
        <f t="shared" si="114"/>
        <v>6</v>
      </c>
      <c r="AN166" s="59">
        <v>0</v>
      </c>
      <c r="AO166" s="19">
        <v>0</v>
      </c>
      <c r="AP166" s="107">
        <v>1</v>
      </c>
      <c r="AQ166" s="19">
        <v>4</v>
      </c>
      <c r="AR166" s="59">
        <v>0</v>
      </c>
      <c r="AS166" s="19">
        <v>1</v>
      </c>
      <c r="AT166" s="114">
        <v>0</v>
      </c>
      <c r="AU166" s="24">
        <v>1</v>
      </c>
    </row>
    <row r="167" spans="2:47" ht="15" customHeight="1">
      <c r="B167" s="263"/>
      <c r="C167" s="85" t="s">
        <v>86</v>
      </c>
      <c r="D167" s="61">
        <f t="shared" si="101"/>
        <v>4</v>
      </c>
      <c r="E167" s="58">
        <f t="shared" si="102"/>
        <v>27</v>
      </c>
      <c r="F167" s="61">
        <f t="shared" si="103"/>
        <v>2</v>
      </c>
      <c r="G167" s="58">
        <f t="shared" si="104"/>
        <v>20</v>
      </c>
      <c r="H167" s="61">
        <f t="shared" si="105"/>
        <v>0</v>
      </c>
      <c r="I167" s="58">
        <f t="shared" si="106"/>
        <v>1</v>
      </c>
      <c r="J167" s="61">
        <f t="shared" si="107"/>
        <v>2</v>
      </c>
      <c r="K167" s="58">
        <f t="shared" si="108"/>
        <v>15</v>
      </c>
      <c r="L167" s="61">
        <f t="shared" si="109"/>
        <v>0</v>
      </c>
      <c r="M167" s="58">
        <f t="shared" si="110"/>
        <v>0</v>
      </c>
      <c r="N167" s="61">
        <f t="shared" si="111"/>
        <v>0</v>
      </c>
      <c r="O167" s="58">
        <f t="shared" si="112"/>
        <v>4</v>
      </c>
      <c r="R167" s="327"/>
      <c r="S167" s="5" t="s">
        <v>86</v>
      </c>
      <c r="T167" s="39">
        <v>2</v>
      </c>
      <c r="U167" s="58"/>
      <c r="V167" s="39">
        <v>0</v>
      </c>
      <c r="W167" s="58"/>
      <c r="X167" s="59">
        <v>0</v>
      </c>
      <c r="Y167" s="60"/>
      <c r="Z167" s="59">
        <v>0</v>
      </c>
      <c r="AA167" s="60"/>
      <c r="AB167" s="59">
        <v>0</v>
      </c>
      <c r="AC167" s="60"/>
      <c r="AD167" s="61">
        <v>0</v>
      </c>
      <c r="AE167" s="62"/>
      <c r="AF167" s="38"/>
      <c r="AH167" s="271"/>
      <c r="AI167" s="5" t="s">
        <v>86</v>
      </c>
      <c r="AJ167" s="39">
        <v>2</v>
      </c>
      <c r="AK167" s="14">
        <v>23</v>
      </c>
      <c r="AL167" s="102">
        <f t="shared" si="113"/>
        <v>2</v>
      </c>
      <c r="AM167" s="14">
        <f t="shared" si="114"/>
        <v>18</v>
      </c>
      <c r="AN167" s="59">
        <v>0</v>
      </c>
      <c r="AO167" s="19">
        <v>1</v>
      </c>
      <c r="AP167" s="107">
        <v>2</v>
      </c>
      <c r="AQ167" s="19">
        <v>13</v>
      </c>
      <c r="AR167" s="59">
        <v>0</v>
      </c>
      <c r="AS167" s="19">
        <v>0</v>
      </c>
      <c r="AT167" s="114">
        <v>0</v>
      </c>
      <c r="AU167" s="24">
        <v>4</v>
      </c>
    </row>
    <row r="168" spans="2:47" ht="15" customHeight="1">
      <c r="B168" s="263"/>
      <c r="C168" s="85" t="s">
        <v>87</v>
      </c>
      <c r="D168" s="61">
        <f t="shared" si="101"/>
        <v>0</v>
      </c>
      <c r="E168" s="58">
        <f t="shared" si="102"/>
        <v>9</v>
      </c>
      <c r="F168" s="61">
        <f t="shared" si="103"/>
        <v>0</v>
      </c>
      <c r="G168" s="58">
        <f t="shared" si="104"/>
        <v>5</v>
      </c>
      <c r="H168" s="61">
        <f t="shared" si="105"/>
        <v>0</v>
      </c>
      <c r="I168" s="58">
        <f t="shared" si="106"/>
        <v>0</v>
      </c>
      <c r="J168" s="61">
        <f t="shared" si="107"/>
        <v>0</v>
      </c>
      <c r="K168" s="58">
        <f t="shared" si="108"/>
        <v>3</v>
      </c>
      <c r="L168" s="61">
        <f t="shared" si="109"/>
        <v>0</v>
      </c>
      <c r="M168" s="58">
        <f t="shared" si="110"/>
        <v>0</v>
      </c>
      <c r="N168" s="61">
        <f t="shared" si="111"/>
        <v>0</v>
      </c>
      <c r="O168" s="58">
        <f t="shared" si="112"/>
        <v>2</v>
      </c>
      <c r="R168" s="327"/>
      <c r="S168" s="5" t="s">
        <v>87</v>
      </c>
      <c r="T168" s="39">
        <v>0</v>
      </c>
      <c r="U168" s="58"/>
      <c r="V168" s="39">
        <v>0</v>
      </c>
      <c r="W168" s="58"/>
      <c r="X168" s="59">
        <v>0</v>
      </c>
      <c r="Y168" s="60"/>
      <c r="Z168" s="59">
        <v>0</v>
      </c>
      <c r="AA168" s="60"/>
      <c r="AB168" s="59">
        <v>0</v>
      </c>
      <c r="AC168" s="60"/>
      <c r="AD168" s="61">
        <v>0</v>
      </c>
      <c r="AE168" s="62"/>
      <c r="AF168" s="38"/>
      <c r="AH168" s="271"/>
      <c r="AI168" s="5" t="s">
        <v>87</v>
      </c>
      <c r="AJ168" s="39">
        <v>0</v>
      </c>
      <c r="AK168" s="14">
        <v>9</v>
      </c>
      <c r="AL168" s="102">
        <f t="shared" si="113"/>
        <v>0</v>
      </c>
      <c r="AM168" s="14">
        <f t="shared" si="114"/>
        <v>5</v>
      </c>
      <c r="AN168" s="59">
        <v>0</v>
      </c>
      <c r="AO168" s="19">
        <v>0</v>
      </c>
      <c r="AP168" s="107">
        <v>0</v>
      </c>
      <c r="AQ168" s="19">
        <v>3</v>
      </c>
      <c r="AR168" s="59">
        <v>0</v>
      </c>
      <c r="AS168" s="19">
        <v>0</v>
      </c>
      <c r="AT168" s="114">
        <v>0</v>
      </c>
      <c r="AU168" s="24">
        <v>2</v>
      </c>
    </row>
    <row r="169" spans="2:48" ht="15" customHeight="1">
      <c r="B169" s="263"/>
      <c r="C169" s="85" t="s">
        <v>88</v>
      </c>
      <c r="D169" s="61">
        <f t="shared" si="101"/>
        <v>1</v>
      </c>
      <c r="E169" s="58">
        <f t="shared" si="102"/>
        <v>19</v>
      </c>
      <c r="F169" s="61">
        <f t="shared" si="103"/>
        <v>0</v>
      </c>
      <c r="G169" s="58">
        <f t="shared" si="104"/>
        <v>12</v>
      </c>
      <c r="H169" s="61">
        <f t="shared" si="105"/>
        <v>0</v>
      </c>
      <c r="I169" s="58">
        <f t="shared" si="106"/>
        <v>1</v>
      </c>
      <c r="J169" s="61">
        <f t="shared" si="107"/>
        <v>0</v>
      </c>
      <c r="K169" s="58">
        <f t="shared" si="108"/>
        <v>8</v>
      </c>
      <c r="L169" s="61">
        <f t="shared" si="109"/>
        <v>0</v>
      </c>
      <c r="M169" s="58">
        <f t="shared" si="110"/>
        <v>0</v>
      </c>
      <c r="N169" s="61">
        <f t="shared" si="111"/>
        <v>0</v>
      </c>
      <c r="O169" s="58">
        <f t="shared" si="112"/>
        <v>3</v>
      </c>
      <c r="R169" s="327"/>
      <c r="S169" s="11" t="s">
        <v>88</v>
      </c>
      <c r="T169" s="69">
        <v>1</v>
      </c>
      <c r="U169" s="70"/>
      <c r="V169" s="69">
        <v>0</v>
      </c>
      <c r="W169" s="70"/>
      <c r="X169" s="71">
        <v>0</v>
      </c>
      <c r="Y169" s="72"/>
      <c r="Z169" s="71">
        <v>0</v>
      </c>
      <c r="AA169" s="72"/>
      <c r="AB169" s="71">
        <v>0</v>
      </c>
      <c r="AC169" s="72"/>
      <c r="AD169" s="73">
        <v>0</v>
      </c>
      <c r="AE169" s="74"/>
      <c r="AF169" s="38"/>
      <c r="AG169" s="151" t="s">
        <v>350</v>
      </c>
      <c r="AH169" s="271"/>
      <c r="AI169" s="11" t="s">
        <v>88</v>
      </c>
      <c r="AJ169" s="69">
        <v>0</v>
      </c>
      <c r="AK169" s="136">
        <f>17+1</f>
        <v>18</v>
      </c>
      <c r="AL169" s="104">
        <f t="shared" si="113"/>
        <v>0</v>
      </c>
      <c r="AM169" s="136">
        <f t="shared" si="114"/>
        <v>12</v>
      </c>
      <c r="AN169" s="71">
        <v>0</v>
      </c>
      <c r="AO169" s="21">
        <v>1</v>
      </c>
      <c r="AP169" s="109">
        <v>0</v>
      </c>
      <c r="AQ169" s="137">
        <f>7+1</f>
        <v>8</v>
      </c>
      <c r="AR169" s="71">
        <v>0</v>
      </c>
      <c r="AS169" s="21">
        <v>0</v>
      </c>
      <c r="AT169" s="115">
        <v>0</v>
      </c>
      <c r="AU169" s="26">
        <v>3</v>
      </c>
      <c r="AV169" s="44"/>
    </row>
    <row r="170" spans="2:48" ht="15" customHeight="1">
      <c r="B170" s="263"/>
      <c r="C170" s="174" t="s">
        <v>181</v>
      </c>
      <c r="D170" s="61">
        <f>SUM(D166:D169)</f>
        <v>6</v>
      </c>
      <c r="E170" s="61">
        <f aca="true" t="shared" si="117" ref="E170:O170">SUM(E166:E169)</f>
        <v>67</v>
      </c>
      <c r="F170" s="61">
        <f t="shared" si="117"/>
        <v>3</v>
      </c>
      <c r="G170" s="61">
        <f t="shared" si="117"/>
        <v>44</v>
      </c>
      <c r="H170" s="61">
        <f t="shared" si="117"/>
        <v>0</v>
      </c>
      <c r="I170" s="61">
        <f t="shared" si="117"/>
        <v>2</v>
      </c>
      <c r="J170" s="61">
        <f t="shared" si="117"/>
        <v>3</v>
      </c>
      <c r="K170" s="61">
        <f t="shared" si="117"/>
        <v>31</v>
      </c>
      <c r="L170" s="61">
        <f t="shared" si="117"/>
        <v>0</v>
      </c>
      <c r="M170" s="61">
        <f t="shared" si="117"/>
        <v>1</v>
      </c>
      <c r="N170" s="61">
        <f t="shared" si="117"/>
        <v>0</v>
      </c>
      <c r="O170" s="61">
        <f t="shared" si="117"/>
        <v>10</v>
      </c>
      <c r="R170" s="327"/>
      <c r="S170" s="5"/>
      <c r="T170" s="39"/>
      <c r="U170" s="58"/>
      <c r="V170" s="39"/>
      <c r="W170" s="58"/>
      <c r="X170" s="59"/>
      <c r="Y170" s="60"/>
      <c r="Z170" s="59"/>
      <c r="AA170" s="60"/>
      <c r="AB170" s="59"/>
      <c r="AC170" s="60"/>
      <c r="AD170" s="61"/>
      <c r="AE170" s="62"/>
      <c r="AF170" s="38"/>
      <c r="AG170" s="151"/>
      <c r="AH170" s="271"/>
      <c r="AI170" s="5"/>
      <c r="AJ170" s="39"/>
      <c r="AK170" s="132"/>
      <c r="AL170" s="102"/>
      <c r="AM170" s="132"/>
      <c r="AN170" s="59"/>
      <c r="AO170" s="19"/>
      <c r="AP170" s="107"/>
      <c r="AQ170" s="134"/>
      <c r="AR170" s="59"/>
      <c r="AS170" s="19"/>
      <c r="AT170" s="114"/>
      <c r="AU170" s="24"/>
      <c r="AV170" s="44"/>
    </row>
    <row r="171" spans="2:47" ht="15" customHeight="1">
      <c r="B171" s="263"/>
      <c r="C171" s="85" t="s">
        <v>89</v>
      </c>
      <c r="D171" s="61">
        <f t="shared" si="101"/>
        <v>1</v>
      </c>
      <c r="E171" s="58">
        <f t="shared" si="102"/>
        <v>29</v>
      </c>
      <c r="F171" s="61">
        <f t="shared" si="103"/>
        <v>1</v>
      </c>
      <c r="G171" s="58">
        <f t="shared" si="104"/>
        <v>24</v>
      </c>
      <c r="H171" s="61">
        <f t="shared" si="105"/>
        <v>0</v>
      </c>
      <c r="I171" s="58">
        <f t="shared" si="106"/>
        <v>5</v>
      </c>
      <c r="J171" s="61">
        <f t="shared" si="107"/>
        <v>0</v>
      </c>
      <c r="K171" s="58">
        <f t="shared" si="108"/>
        <v>17</v>
      </c>
      <c r="L171" s="61">
        <f t="shared" si="109"/>
        <v>0</v>
      </c>
      <c r="M171" s="58">
        <f t="shared" si="110"/>
        <v>0</v>
      </c>
      <c r="N171" s="61">
        <f t="shared" si="111"/>
        <v>1</v>
      </c>
      <c r="O171" s="58">
        <f t="shared" si="112"/>
        <v>2</v>
      </c>
      <c r="R171" s="327"/>
      <c r="S171" s="5" t="s">
        <v>89</v>
      </c>
      <c r="T171" s="39">
        <v>0</v>
      </c>
      <c r="U171" s="58"/>
      <c r="V171" s="39">
        <v>0</v>
      </c>
      <c r="W171" s="58"/>
      <c r="X171" s="59">
        <v>0</v>
      </c>
      <c r="Y171" s="60"/>
      <c r="Z171" s="59">
        <v>0</v>
      </c>
      <c r="AA171" s="60"/>
      <c r="AB171" s="59">
        <v>0</v>
      </c>
      <c r="AC171" s="60"/>
      <c r="AD171" s="61">
        <v>0</v>
      </c>
      <c r="AE171" s="62"/>
      <c r="AF171" s="38"/>
      <c r="AH171" s="271"/>
      <c r="AI171" s="5" t="s">
        <v>89</v>
      </c>
      <c r="AJ171" s="39">
        <v>1</v>
      </c>
      <c r="AK171" s="14">
        <v>28</v>
      </c>
      <c r="AL171" s="102">
        <f t="shared" si="113"/>
        <v>1</v>
      </c>
      <c r="AM171" s="14">
        <f t="shared" si="114"/>
        <v>23</v>
      </c>
      <c r="AN171" s="59">
        <v>0</v>
      </c>
      <c r="AO171" s="19">
        <v>5</v>
      </c>
      <c r="AP171" s="107">
        <v>0</v>
      </c>
      <c r="AQ171" s="19">
        <v>17</v>
      </c>
      <c r="AR171" s="59">
        <v>0</v>
      </c>
      <c r="AS171" s="19">
        <v>0</v>
      </c>
      <c r="AT171" s="114">
        <v>1</v>
      </c>
      <c r="AU171" s="24">
        <v>1</v>
      </c>
    </row>
    <row r="172" spans="2:47" ht="15" customHeight="1">
      <c r="B172" s="263"/>
      <c r="C172" s="85" t="s">
        <v>90</v>
      </c>
      <c r="D172" s="61">
        <f t="shared" si="101"/>
        <v>0</v>
      </c>
      <c r="E172" s="58">
        <f t="shared" si="102"/>
        <v>4</v>
      </c>
      <c r="F172" s="61">
        <f t="shared" si="103"/>
        <v>0</v>
      </c>
      <c r="G172" s="58">
        <f t="shared" si="104"/>
        <v>4</v>
      </c>
      <c r="H172" s="61">
        <f t="shared" si="105"/>
        <v>0</v>
      </c>
      <c r="I172" s="58">
        <f t="shared" si="106"/>
        <v>1</v>
      </c>
      <c r="J172" s="61">
        <f t="shared" si="107"/>
        <v>0</v>
      </c>
      <c r="K172" s="58">
        <f t="shared" si="108"/>
        <v>1</v>
      </c>
      <c r="L172" s="61">
        <f t="shared" si="109"/>
        <v>0</v>
      </c>
      <c r="M172" s="58">
        <f t="shared" si="110"/>
        <v>0</v>
      </c>
      <c r="N172" s="61">
        <f t="shared" si="111"/>
        <v>0</v>
      </c>
      <c r="O172" s="58">
        <f t="shared" si="112"/>
        <v>2</v>
      </c>
      <c r="R172" s="327"/>
      <c r="S172" s="11" t="s">
        <v>90</v>
      </c>
      <c r="T172" s="69">
        <v>0</v>
      </c>
      <c r="U172" s="70"/>
      <c r="V172" s="69">
        <v>0</v>
      </c>
      <c r="W172" s="70"/>
      <c r="X172" s="71">
        <v>0</v>
      </c>
      <c r="Y172" s="72"/>
      <c r="Z172" s="71">
        <v>0</v>
      </c>
      <c r="AA172" s="72"/>
      <c r="AB172" s="71">
        <v>0</v>
      </c>
      <c r="AC172" s="72"/>
      <c r="AD172" s="73">
        <v>0</v>
      </c>
      <c r="AE172" s="74"/>
      <c r="AF172" s="38"/>
      <c r="AH172" s="271"/>
      <c r="AI172" s="11" t="s">
        <v>90</v>
      </c>
      <c r="AJ172" s="69">
        <v>0</v>
      </c>
      <c r="AK172" s="16">
        <v>4</v>
      </c>
      <c r="AL172" s="104">
        <f t="shared" si="113"/>
        <v>0</v>
      </c>
      <c r="AM172" s="16">
        <f t="shared" si="114"/>
        <v>4</v>
      </c>
      <c r="AN172" s="71">
        <v>0</v>
      </c>
      <c r="AO172" s="21">
        <v>1</v>
      </c>
      <c r="AP172" s="109">
        <v>0</v>
      </c>
      <c r="AQ172" s="21">
        <v>1</v>
      </c>
      <c r="AR172" s="71">
        <v>0</v>
      </c>
      <c r="AS172" s="21">
        <v>0</v>
      </c>
      <c r="AT172" s="115">
        <v>0</v>
      </c>
      <c r="AU172" s="26">
        <v>2</v>
      </c>
    </row>
    <row r="173" spans="2:47" ht="15" customHeight="1">
      <c r="B173" s="263"/>
      <c r="C173" s="174" t="s">
        <v>182</v>
      </c>
      <c r="D173" s="61">
        <f>SUM(D171:D172)</f>
        <v>1</v>
      </c>
      <c r="E173" s="61">
        <f aca="true" t="shared" si="118" ref="E173:O173">SUM(E171:E172)</f>
        <v>33</v>
      </c>
      <c r="F173" s="61">
        <f t="shared" si="118"/>
        <v>1</v>
      </c>
      <c r="G173" s="61">
        <f t="shared" si="118"/>
        <v>28</v>
      </c>
      <c r="H173" s="61">
        <f t="shared" si="118"/>
        <v>0</v>
      </c>
      <c r="I173" s="61">
        <f t="shared" si="118"/>
        <v>6</v>
      </c>
      <c r="J173" s="61">
        <f t="shared" si="118"/>
        <v>0</v>
      </c>
      <c r="K173" s="61">
        <f t="shared" si="118"/>
        <v>18</v>
      </c>
      <c r="L173" s="61">
        <f t="shared" si="118"/>
        <v>0</v>
      </c>
      <c r="M173" s="61">
        <f t="shared" si="118"/>
        <v>0</v>
      </c>
      <c r="N173" s="61">
        <f t="shared" si="118"/>
        <v>1</v>
      </c>
      <c r="O173" s="61">
        <f t="shared" si="118"/>
        <v>4</v>
      </c>
      <c r="R173" s="327"/>
      <c r="S173" s="5"/>
      <c r="T173" s="39"/>
      <c r="U173" s="58"/>
      <c r="V173" s="39"/>
      <c r="W173" s="58"/>
      <c r="X173" s="59"/>
      <c r="Y173" s="60"/>
      <c r="Z173" s="59"/>
      <c r="AA173" s="60"/>
      <c r="AB173" s="59"/>
      <c r="AC173" s="60"/>
      <c r="AD173" s="61"/>
      <c r="AE173" s="62"/>
      <c r="AF173" s="38"/>
      <c r="AH173" s="271"/>
      <c r="AI173" s="5"/>
      <c r="AJ173" s="39"/>
      <c r="AK173" s="14"/>
      <c r="AL173" s="102"/>
      <c r="AM173" s="14"/>
      <c r="AN173" s="59"/>
      <c r="AO173" s="19"/>
      <c r="AP173" s="107"/>
      <c r="AQ173" s="19"/>
      <c r="AR173" s="59"/>
      <c r="AS173" s="19"/>
      <c r="AT173" s="114"/>
      <c r="AU173" s="24"/>
    </row>
    <row r="174" spans="2:47" ht="15" customHeight="1">
      <c r="B174" s="263"/>
      <c r="C174" s="85" t="s">
        <v>91</v>
      </c>
      <c r="D174" s="61">
        <f t="shared" si="101"/>
        <v>1</v>
      </c>
      <c r="E174" s="58">
        <f t="shared" si="102"/>
        <v>11</v>
      </c>
      <c r="F174" s="61">
        <f t="shared" si="103"/>
        <v>0</v>
      </c>
      <c r="G174" s="58">
        <f t="shared" si="104"/>
        <v>4</v>
      </c>
      <c r="H174" s="61">
        <f t="shared" si="105"/>
        <v>0</v>
      </c>
      <c r="I174" s="58">
        <f t="shared" si="106"/>
        <v>0</v>
      </c>
      <c r="J174" s="61">
        <f t="shared" si="107"/>
        <v>0</v>
      </c>
      <c r="K174" s="58">
        <f t="shared" si="108"/>
        <v>4</v>
      </c>
      <c r="L174" s="61">
        <f t="shared" si="109"/>
        <v>0</v>
      </c>
      <c r="M174" s="58">
        <f t="shared" si="110"/>
        <v>0</v>
      </c>
      <c r="N174" s="61">
        <f t="shared" si="111"/>
        <v>0</v>
      </c>
      <c r="O174" s="58">
        <f t="shared" si="112"/>
        <v>0</v>
      </c>
      <c r="R174" s="327"/>
      <c r="S174" s="5" t="s">
        <v>91</v>
      </c>
      <c r="T174" s="39">
        <v>1</v>
      </c>
      <c r="U174" s="58"/>
      <c r="V174" s="39">
        <v>0</v>
      </c>
      <c r="W174" s="58"/>
      <c r="X174" s="59">
        <v>0</v>
      </c>
      <c r="Y174" s="60"/>
      <c r="Z174" s="59">
        <v>0</v>
      </c>
      <c r="AA174" s="60"/>
      <c r="AB174" s="59">
        <v>0</v>
      </c>
      <c r="AC174" s="60"/>
      <c r="AD174" s="61">
        <v>0</v>
      </c>
      <c r="AE174" s="62"/>
      <c r="AF174" s="38"/>
      <c r="AH174" s="271"/>
      <c r="AI174" s="5" t="s">
        <v>91</v>
      </c>
      <c r="AJ174" s="39">
        <v>0</v>
      </c>
      <c r="AK174" s="14">
        <v>10</v>
      </c>
      <c r="AL174" s="102">
        <f t="shared" si="113"/>
        <v>0</v>
      </c>
      <c r="AM174" s="14">
        <f t="shared" si="114"/>
        <v>4</v>
      </c>
      <c r="AN174" s="59">
        <v>0</v>
      </c>
      <c r="AO174" s="19">
        <v>0</v>
      </c>
      <c r="AP174" s="107">
        <v>0</v>
      </c>
      <c r="AQ174" s="19">
        <v>4</v>
      </c>
      <c r="AR174" s="59">
        <v>0</v>
      </c>
      <c r="AS174" s="19">
        <v>0</v>
      </c>
      <c r="AT174" s="114">
        <v>0</v>
      </c>
      <c r="AU174" s="24">
        <v>0</v>
      </c>
    </row>
    <row r="175" spans="2:47" ht="15" customHeight="1">
      <c r="B175" s="263"/>
      <c r="C175" s="85" t="s">
        <v>92</v>
      </c>
      <c r="D175" s="61">
        <f t="shared" si="101"/>
        <v>1</v>
      </c>
      <c r="E175" s="58">
        <f t="shared" si="102"/>
        <v>15</v>
      </c>
      <c r="F175" s="61">
        <f t="shared" si="103"/>
        <v>1</v>
      </c>
      <c r="G175" s="58">
        <f t="shared" si="104"/>
        <v>10</v>
      </c>
      <c r="H175" s="61">
        <f t="shared" si="105"/>
        <v>1</v>
      </c>
      <c r="I175" s="58">
        <f t="shared" si="106"/>
        <v>4</v>
      </c>
      <c r="J175" s="61">
        <f t="shared" si="107"/>
        <v>0</v>
      </c>
      <c r="K175" s="58">
        <f t="shared" si="108"/>
        <v>4</v>
      </c>
      <c r="L175" s="61">
        <f t="shared" si="109"/>
        <v>0</v>
      </c>
      <c r="M175" s="58">
        <f t="shared" si="110"/>
        <v>0</v>
      </c>
      <c r="N175" s="61">
        <f t="shared" si="111"/>
        <v>0</v>
      </c>
      <c r="O175" s="58">
        <f t="shared" si="112"/>
        <v>2</v>
      </c>
      <c r="R175" s="327"/>
      <c r="S175" s="11" t="s">
        <v>92</v>
      </c>
      <c r="T175" s="69">
        <v>0</v>
      </c>
      <c r="U175" s="70"/>
      <c r="V175" s="69">
        <v>0</v>
      </c>
      <c r="W175" s="70"/>
      <c r="X175" s="71">
        <v>0</v>
      </c>
      <c r="Y175" s="72"/>
      <c r="Z175" s="71">
        <v>0</v>
      </c>
      <c r="AA175" s="72"/>
      <c r="AB175" s="71">
        <v>0</v>
      </c>
      <c r="AC175" s="72"/>
      <c r="AD175" s="73">
        <v>0</v>
      </c>
      <c r="AE175" s="74"/>
      <c r="AF175" s="38"/>
      <c r="AH175" s="271"/>
      <c r="AI175" s="11" t="s">
        <v>92</v>
      </c>
      <c r="AJ175" s="69">
        <v>1</v>
      </c>
      <c r="AK175" s="16">
        <v>14</v>
      </c>
      <c r="AL175" s="104">
        <f t="shared" si="113"/>
        <v>1</v>
      </c>
      <c r="AM175" s="16">
        <f t="shared" si="114"/>
        <v>9</v>
      </c>
      <c r="AN175" s="71">
        <v>1</v>
      </c>
      <c r="AO175" s="21">
        <v>3</v>
      </c>
      <c r="AP175" s="109">
        <v>0</v>
      </c>
      <c r="AQ175" s="21">
        <v>4</v>
      </c>
      <c r="AR175" s="71">
        <v>0</v>
      </c>
      <c r="AS175" s="21">
        <v>0</v>
      </c>
      <c r="AT175" s="115">
        <v>0</v>
      </c>
      <c r="AU175" s="26">
        <v>2</v>
      </c>
    </row>
    <row r="176" spans="2:47" ht="15" customHeight="1">
      <c r="B176" s="263"/>
      <c r="C176" s="174" t="s">
        <v>183</v>
      </c>
      <c r="D176" s="61">
        <f>SUM(D174:D175)</f>
        <v>2</v>
      </c>
      <c r="E176" s="61">
        <f aca="true" t="shared" si="119" ref="E176:O176">SUM(E174:E175)</f>
        <v>26</v>
      </c>
      <c r="F176" s="61">
        <f t="shared" si="119"/>
        <v>1</v>
      </c>
      <c r="G176" s="61">
        <f t="shared" si="119"/>
        <v>14</v>
      </c>
      <c r="H176" s="61">
        <f t="shared" si="119"/>
        <v>1</v>
      </c>
      <c r="I176" s="61">
        <f t="shared" si="119"/>
        <v>4</v>
      </c>
      <c r="J176" s="61">
        <f t="shared" si="119"/>
        <v>0</v>
      </c>
      <c r="K176" s="61">
        <f t="shared" si="119"/>
        <v>8</v>
      </c>
      <c r="L176" s="61">
        <f t="shared" si="119"/>
        <v>0</v>
      </c>
      <c r="M176" s="61">
        <f t="shared" si="119"/>
        <v>0</v>
      </c>
      <c r="N176" s="61">
        <f t="shared" si="119"/>
        <v>0</v>
      </c>
      <c r="O176" s="61">
        <f t="shared" si="119"/>
        <v>2</v>
      </c>
      <c r="R176" s="327"/>
      <c r="S176" s="5"/>
      <c r="T176" s="39"/>
      <c r="U176" s="58"/>
      <c r="V176" s="39"/>
      <c r="W176" s="58"/>
      <c r="X176" s="59"/>
      <c r="Y176" s="60"/>
      <c r="Z176" s="59"/>
      <c r="AA176" s="60"/>
      <c r="AB176" s="59"/>
      <c r="AC176" s="60"/>
      <c r="AD176" s="61"/>
      <c r="AE176" s="62"/>
      <c r="AF176" s="38"/>
      <c r="AH176" s="271"/>
      <c r="AI176" s="5"/>
      <c r="AJ176" s="39"/>
      <c r="AK176" s="14"/>
      <c r="AL176" s="102"/>
      <c r="AM176" s="14"/>
      <c r="AN176" s="59"/>
      <c r="AO176" s="19"/>
      <c r="AP176" s="107"/>
      <c r="AQ176" s="19"/>
      <c r="AR176" s="59"/>
      <c r="AS176" s="19"/>
      <c r="AT176" s="114"/>
      <c r="AU176" s="24"/>
    </row>
    <row r="177" spans="2:47" ht="15" customHeight="1">
      <c r="B177" s="263"/>
      <c r="C177" s="85" t="s">
        <v>93</v>
      </c>
      <c r="D177" s="61">
        <f t="shared" si="101"/>
        <v>12</v>
      </c>
      <c r="E177" s="58">
        <f t="shared" si="102"/>
        <v>32</v>
      </c>
      <c r="F177" s="61">
        <f t="shared" si="103"/>
        <v>1</v>
      </c>
      <c r="G177" s="58">
        <f t="shared" si="104"/>
        <v>7</v>
      </c>
      <c r="H177" s="61">
        <f t="shared" si="105"/>
        <v>1</v>
      </c>
      <c r="I177" s="58">
        <f t="shared" si="106"/>
        <v>2</v>
      </c>
      <c r="J177" s="61">
        <f t="shared" si="107"/>
        <v>0</v>
      </c>
      <c r="K177" s="58">
        <f t="shared" si="108"/>
        <v>5</v>
      </c>
      <c r="L177" s="61">
        <f t="shared" si="109"/>
        <v>0</v>
      </c>
      <c r="M177" s="58">
        <f t="shared" si="110"/>
        <v>0</v>
      </c>
      <c r="N177" s="61">
        <f t="shared" si="111"/>
        <v>0</v>
      </c>
      <c r="O177" s="58">
        <f t="shared" si="112"/>
        <v>0</v>
      </c>
      <c r="R177" s="327"/>
      <c r="S177" s="5" t="s">
        <v>93</v>
      </c>
      <c r="T177" s="39">
        <v>1</v>
      </c>
      <c r="U177" s="58"/>
      <c r="V177" s="39">
        <v>0</v>
      </c>
      <c r="W177" s="58"/>
      <c r="X177" s="59">
        <v>0</v>
      </c>
      <c r="Y177" s="60"/>
      <c r="Z177" s="59">
        <v>0</v>
      </c>
      <c r="AA177" s="60"/>
      <c r="AB177" s="59">
        <v>0</v>
      </c>
      <c r="AC177" s="60"/>
      <c r="AD177" s="61">
        <v>0</v>
      </c>
      <c r="AE177" s="62"/>
      <c r="AF177" s="45"/>
      <c r="AH177" s="271"/>
      <c r="AI177" s="5" t="s">
        <v>93</v>
      </c>
      <c r="AJ177" s="39">
        <v>11</v>
      </c>
      <c r="AK177" s="14">
        <v>20</v>
      </c>
      <c r="AL177" s="102">
        <f t="shared" si="113"/>
        <v>1</v>
      </c>
      <c r="AM177" s="14">
        <f t="shared" si="114"/>
        <v>6</v>
      </c>
      <c r="AN177" s="59">
        <v>1</v>
      </c>
      <c r="AO177" s="19">
        <v>1</v>
      </c>
      <c r="AP177" s="107">
        <v>0</v>
      </c>
      <c r="AQ177" s="19">
        <v>5</v>
      </c>
      <c r="AR177" s="59">
        <v>0</v>
      </c>
      <c r="AS177" s="19">
        <v>0</v>
      </c>
      <c r="AT177" s="114">
        <v>0</v>
      </c>
      <c r="AU177" s="24">
        <v>0</v>
      </c>
    </row>
    <row r="178" spans="2:47" ht="15" customHeight="1">
      <c r="B178" s="263"/>
      <c r="C178" s="85" t="s">
        <v>94</v>
      </c>
      <c r="D178" s="61">
        <f t="shared" si="101"/>
        <v>5</v>
      </c>
      <c r="E178" s="58">
        <f t="shared" si="102"/>
        <v>9</v>
      </c>
      <c r="F178" s="61">
        <f t="shared" si="103"/>
        <v>1</v>
      </c>
      <c r="G178" s="58">
        <f t="shared" si="104"/>
        <v>3</v>
      </c>
      <c r="H178" s="61">
        <f t="shared" si="105"/>
        <v>0</v>
      </c>
      <c r="I178" s="58">
        <f t="shared" si="106"/>
        <v>1</v>
      </c>
      <c r="J178" s="61">
        <f t="shared" si="107"/>
        <v>1</v>
      </c>
      <c r="K178" s="58">
        <f t="shared" si="108"/>
        <v>2</v>
      </c>
      <c r="L178" s="61">
        <f t="shared" si="109"/>
        <v>0</v>
      </c>
      <c r="M178" s="58">
        <f t="shared" si="110"/>
        <v>0</v>
      </c>
      <c r="N178" s="61">
        <f t="shared" si="111"/>
        <v>0</v>
      </c>
      <c r="O178" s="58">
        <f t="shared" si="112"/>
        <v>0</v>
      </c>
      <c r="R178" s="327"/>
      <c r="S178" s="11" t="s">
        <v>94</v>
      </c>
      <c r="T178" s="69">
        <v>1</v>
      </c>
      <c r="U178" s="70"/>
      <c r="V178" s="69">
        <v>1</v>
      </c>
      <c r="W178" s="70"/>
      <c r="X178" s="71">
        <v>0</v>
      </c>
      <c r="Y178" s="72"/>
      <c r="Z178" s="71">
        <v>1</v>
      </c>
      <c r="AA178" s="72"/>
      <c r="AB178" s="71">
        <v>0</v>
      </c>
      <c r="AC178" s="72"/>
      <c r="AD178" s="73">
        <v>0</v>
      </c>
      <c r="AE178" s="74"/>
      <c r="AF178" s="38"/>
      <c r="AH178" s="271"/>
      <c r="AI178" s="11" t="s">
        <v>94</v>
      </c>
      <c r="AJ178" s="69">
        <v>4</v>
      </c>
      <c r="AK178" s="16">
        <v>4</v>
      </c>
      <c r="AL178" s="104">
        <f t="shared" si="113"/>
        <v>0</v>
      </c>
      <c r="AM178" s="16">
        <f t="shared" si="114"/>
        <v>2</v>
      </c>
      <c r="AN178" s="71">
        <v>0</v>
      </c>
      <c r="AO178" s="21">
        <v>1</v>
      </c>
      <c r="AP178" s="109">
        <v>0</v>
      </c>
      <c r="AQ178" s="21">
        <v>1</v>
      </c>
      <c r="AR178" s="71">
        <v>0</v>
      </c>
      <c r="AS178" s="21">
        <v>0</v>
      </c>
      <c r="AT178" s="115">
        <v>0</v>
      </c>
      <c r="AU178" s="26">
        <v>0</v>
      </c>
    </row>
    <row r="179" spans="2:47" ht="15" customHeight="1">
      <c r="B179" s="263"/>
      <c r="C179" s="174" t="s">
        <v>184</v>
      </c>
      <c r="D179" s="61">
        <f>SUM(D177:D178)</f>
        <v>17</v>
      </c>
      <c r="E179" s="61">
        <f aca="true" t="shared" si="120" ref="E179:O179">SUM(E177:E178)</f>
        <v>41</v>
      </c>
      <c r="F179" s="61">
        <f t="shared" si="120"/>
        <v>2</v>
      </c>
      <c r="G179" s="61">
        <f t="shared" si="120"/>
        <v>10</v>
      </c>
      <c r="H179" s="61">
        <f t="shared" si="120"/>
        <v>1</v>
      </c>
      <c r="I179" s="61">
        <f t="shared" si="120"/>
        <v>3</v>
      </c>
      <c r="J179" s="61">
        <f t="shared" si="120"/>
        <v>1</v>
      </c>
      <c r="K179" s="61">
        <f t="shared" si="120"/>
        <v>7</v>
      </c>
      <c r="L179" s="61">
        <f t="shared" si="120"/>
        <v>0</v>
      </c>
      <c r="M179" s="61">
        <f t="shared" si="120"/>
        <v>0</v>
      </c>
      <c r="N179" s="61">
        <f t="shared" si="120"/>
        <v>0</v>
      </c>
      <c r="O179" s="61">
        <f t="shared" si="120"/>
        <v>0</v>
      </c>
      <c r="R179" s="327"/>
      <c r="S179" s="5"/>
      <c r="T179" s="39"/>
      <c r="U179" s="58"/>
      <c r="V179" s="39"/>
      <c r="W179" s="58"/>
      <c r="X179" s="59"/>
      <c r="Y179" s="60"/>
      <c r="Z179" s="59"/>
      <c r="AA179" s="60"/>
      <c r="AB179" s="59"/>
      <c r="AC179" s="60"/>
      <c r="AD179" s="61"/>
      <c r="AE179" s="62"/>
      <c r="AF179" s="38"/>
      <c r="AH179" s="271"/>
      <c r="AI179" s="5"/>
      <c r="AJ179" s="39"/>
      <c r="AK179" s="14"/>
      <c r="AL179" s="102"/>
      <c r="AM179" s="14"/>
      <c r="AN179" s="59"/>
      <c r="AO179" s="19"/>
      <c r="AP179" s="107"/>
      <c r="AQ179" s="19"/>
      <c r="AR179" s="59"/>
      <c r="AS179" s="19"/>
      <c r="AT179" s="114"/>
      <c r="AU179" s="24"/>
    </row>
    <row r="180" spans="2:47" ht="15" customHeight="1">
      <c r="B180" s="263"/>
      <c r="C180" s="85" t="s">
        <v>95</v>
      </c>
      <c r="D180" s="61">
        <f t="shared" si="101"/>
        <v>1</v>
      </c>
      <c r="E180" s="58">
        <f t="shared" si="102"/>
        <v>17</v>
      </c>
      <c r="F180" s="61">
        <f t="shared" si="103"/>
        <v>1</v>
      </c>
      <c r="G180" s="58">
        <f t="shared" si="104"/>
        <v>13</v>
      </c>
      <c r="H180" s="61">
        <f t="shared" si="105"/>
        <v>0</v>
      </c>
      <c r="I180" s="58">
        <f t="shared" si="106"/>
        <v>3</v>
      </c>
      <c r="J180" s="61">
        <f t="shared" si="107"/>
        <v>1</v>
      </c>
      <c r="K180" s="58">
        <f t="shared" si="108"/>
        <v>8</v>
      </c>
      <c r="L180" s="61">
        <f t="shared" si="109"/>
        <v>0</v>
      </c>
      <c r="M180" s="58">
        <f t="shared" si="110"/>
        <v>2</v>
      </c>
      <c r="N180" s="61">
        <f t="shared" si="111"/>
        <v>0</v>
      </c>
      <c r="O180" s="58">
        <f t="shared" si="112"/>
        <v>0</v>
      </c>
      <c r="R180" s="327"/>
      <c r="S180" s="5" t="s">
        <v>95</v>
      </c>
      <c r="T180" s="39">
        <v>0</v>
      </c>
      <c r="U180" s="58"/>
      <c r="V180" s="39">
        <v>0</v>
      </c>
      <c r="W180" s="58"/>
      <c r="X180" s="59">
        <v>0</v>
      </c>
      <c r="Y180" s="60"/>
      <c r="Z180" s="59">
        <v>0</v>
      </c>
      <c r="AA180" s="60"/>
      <c r="AB180" s="59">
        <v>0</v>
      </c>
      <c r="AC180" s="60"/>
      <c r="AD180" s="61">
        <v>0</v>
      </c>
      <c r="AE180" s="62"/>
      <c r="AF180" s="44"/>
      <c r="AH180" s="271"/>
      <c r="AI180" s="5" t="s">
        <v>95</v>
      </c>
      <c r="AJ180" s="39">
        <v>1</v>
      </c>
      <c r="AK180" s="14">
        <v>16</v>
      </c>
      <c r="AL180" s="102">
        <f t="shared" si="113"/>
        <v>1</v>
      </c>
      <c r="AM180" s="14">
        <f t="shared" si="114"/>
        <v>12</v>
      </c>
      <c r="AN180" s="59">
        <v>0</v>
      </c>
      <c r="AO180" s="19">
        <v>3</v>
      </c>
      <c r="AP180" s="107">
        <v>1</v>
      </c>
      <c r="AQ180" s="19">
        <v>7</v>
      </c>
      <c r="AR180" s="59">
        <v>0</v>
      </c>
      <c r="AS180" s="19">
        <v>2</v>
      </c>
      <c r="AT180" s="114">
        <v>0</v>
      </c>
      <c r="AU180" s="24">
        <v>0</v>
      </c>
    </row>
    <row r="181" spans="2:47" ht="15" customHeight="1">
      <c r="B181" s="263"/>
      <c r="C181" s="85" t="s">
        <v>96</v>
      </c>
      <c r="D181" s="61">
        <f t="shared" si="101"/>
        <v>2</v>
      </c>
      <c r="E181" s="58">
        <f t="shared" si="102"/>
        <v>20</v>
      </c>
      <c r="F181" s="61">
        <f t="shared" si="103"/>
        <v>1</v>
      </c>
      <c r="G181" s="58">
        <f t="shared" si="104"/>
        <v>11</v>
      </c>
      <c r="H181" s="61">
        <f t="shared" si="105"/>
        <v>1</v>
      </c>
      <c r="I181" s="58">
        <f t="shared" si="106"/>
        <v>4</v>
      </c>
      <c r="J181" s="61">
        <f t="shared" si="107"/>
        <v>0</v>
      </c>
      <c r="K181" s="58">
        <f t="shared" si="108"/>
        <v>6</v>
      </c>
      <c r="L181" s="61">
        <f t="shared" si="109"/>
        <v>0</v>
      </c>
      <c r="M181" s="58">
        <f t="shared" si="110"/>
        <v>0</v>
      </c>
      <c r="N181" s="61">
        <f t="shared" si="111"/>
        <v>0</v>
      </c>
      <c r="O181" s="58">
        <f t="shared" si="112"/>
        <v>1</v>
      </c>
      <c r="P181" s="100"/>
      <c r="R181" s="327"/>
      <c r="S181" s="11" t="s">
        <v>96</v>
      </c>
      <c r="T181" s="69">
        <v>1</v>
      </c>
      <c r="U181" s="70"/>
      <c r="V181" s="69">
        <v>0</v>
      </c>
      <c r="W181" s="70"/>
      <c r="X181" s="71">
        <v>0</v>
      </c>
      <c r="Y181" s="72"/>
      <c r="Z181" s="71">
        <v>0</v>
      </c>
      <c r="AA181" s="72"/>
      <c r="AB181" s="71">
        <v>0</v>
      </c>
      <c r="AC181" s="72"/>
      <c r="AD181" s="73">
        <v>0</v>
      </c>
      <c r="AE181" s="74"/>
      <c r="AF181" s="38"/>
      <c r="AH181" s="271"/>
      <c r="AI181" s="11" t="s">
        <v>96</v>
      </c>
      <c r="AJ181" s="69">
        <v>1</v>
      </c>
      <c r="AK181" s="16">
        <v>18</v>
      </c>
      <c r="AL181" s="104">
        <f t="shared" si="113"/>
        <v>1</v>
      </c>
      <c r="AM181" s="16">
        <f t="shared" si="114"/>
        <v>10</v>
      </c>
      <c r="AN181" s="71">
        <v>1</v>
      </c>
      <c r="AO181" s="21">
        <v>3</v>
      </c>
      <c r="AP181" s="109">
        <v>0</v>
      </c>
      <c r="AQ181" s="21">
        <v>6</v>
      </c>
      <c r="AR181" s="71">
        <v>0</v>
      </c>
      <c r="AS181" s="21">
        <v>0</v>
      </c>
      <c r="AT181" s="115">
        <v>0</v>
      </c>
      <c r="AU181" s="26">
        <v>1</v>
      </c>
    </row>
    <row r="182" spans="2:47" ht="15" customHeight="1">
      <c r="B182" s="263"/>
      <c r="C182" s="174" t="s">
        <v>185</v>
      </c>
      <c r="D182" s="61">
        <f>SUM(D180:D181)</f>
        <v>3</v>
      </c>
      <c r="E182" s="61">
        <f aca="true" t="shared" si="121" ref="E182:O182">SUM(E180:E181)</f>
        <v>37</v>
      </c>
      <c r="F182" s="61">
        <f t="shared" si="121"/>
        <v>2</v>
      </c>
      <c r="G182" s="61">
        <f t="shared" si="121"/>
        <v>24</v>
      </c>
      <c r="H182" s="61">
        <f t="shared" si="121"/>
        <v>1</v>
      </c>
      <c r="I182" s="61">
        <f t="shared" si="121"/>
        <v>7</v>
      </c>
      <c r="J182" s="61">
        <f t="shared" si="121"/>
        <v>1</v>
      </c>
      <c r="K182" s="61">
        <f t="shared" si="121"/>
        <v>14</v>
      </c>
      <c r="L182" s="61">
        <f t="shared" si="121"/>
        <v>0</v>
      </c>
      <c r="M182" s="61">
        <f t="shared" si="121"/>
        <v>2</v>
      </c>
      <c r="N182" s="61">
        <f t="shared" si="121"/>
        <v>0</v>
      </c>
      <c r="O182" s="61">
        <f t="shared" si="121"/>
        <v>1</v>
      </c>
      <c r="P182" s="100"/>
      <c r="R182" s="327"/>
      <c r="S182" s="5"/>
      <c r="T182" s="39"/>
      <c r="U182" s="58"/>
      <c r="V182" s="39"/>
      <c r="W182" s="58"/>
      <c r="X182" s="59"/>
      <c r="Y182" s="60"/>
      <c r="Z182" s="59"/>
      <c r="AA182" s="60"/>
      <c r="AB182" s="59"/>
      <c r="AC182" s="60"/>
      <c r="AD182" s="61"/>
      <c r="AE182" s="62"/>
      <c r="AF182" s="38"/>
      <c r="AH182" s="271"/>
      <c r="AI182" s="5"/>
      <c r="AJ182" s="39"/>
      <c r="AK182" s="14"/>
      <c r="AL182" s="102"/>
      <c r="AM182" s="14"/>
      <c r="AN182" s="59"/>
      <c r="AO182" s="19"/>
      <c r="AP182" s="107"/>
      <c r="AQ182" s="19"/>
      <c r="AR182" s="59"/>
      <c r="AS182" s="19"/>
      <c r="AT182" s="114"/>
      <c r="AU182" s="24"/>
    </row>
    <row r="183" spans="2:47" ht="15" customHeight="1">
      <c r="B183" s="263"/>
      <c r="C183" s="85" t="s">
        <v>97</v>
      </c>
      <c r="D183" s="61">
        <f t="shared" si="101"/>
        <v>2</v>
      </c>
      <c r="E183" s="58">
        <f t="shared" si="102"/>
        <v>3</v>
      </c>
      <c r="F183" s="61">
        <f t="shared" si="103"/>
        <v>1</v>
      </c>
      <c r="G183" s="58">
        <f t="shared" si="104"/>
        <v>2</v>
      </c>
      <c r="H183" s="61">
        <f t="shared" si="105"/>
        <v>0</v>
      </c>
      <c r="I183" s="58">
        <f t="shared" si="106"/>
        <v>0</v>
      </c>
      <c r="J183" s="61">
        <f t="shared" si="107"/>
        <v>1</v>
      </c>
      <c r="K183" s="58">
        <f t="shared" si="108"/>
        <v>2</v>
      </c>
      <c r="L183" s="61">
        <f t="shared" si="109"/>
        <v>0</v>
      </c>
      <c r="M183" s="58">
        <f t="shared" si="110"/>
        <v>0</v>
      </c>
      <c r="N183" s="61">
        <f t="shared" si="111"/>
        <v>0</v>
      </c>
      <c r="O183" s="58">
        <f t="shared" si="112"/>
        <v>0</v>
      </c>
      <c r="R183" s="327"/>
      <c r="S183" s="5" t="s">
        <v>97</v>
      </c>
      <c r="T183" s="39">
        <v>0</v>
      </c>
      <c r="U183" s="58"/>
      <c r="V183" s="39">
        <v>0</v>
      </c>
      <c r="W183" s="58"/>
      <c r="X183" s="59">
        <v>0</v>
      </c>
      <c r="Y183" s="60"/>
      <c r="Z183" s="59">
        <v>0</v>
      </c>
      <c r="AA183" s="60"/>
      <c r="AB183" s="59">
        <v>0</v>
      </c>
      <c r="AC183" s="60"/>
      <c r="AD183" s="61">
        <v>0</v>
      </c>
      <c r="AE183" s="62"/>
      <c r="AF183" s="38"/>
      <c r="AH183" s="271"/>
      <c r="AI183" s="5" t="s">
        <v>97</v>
      </c>
      <c r="AJ183" s="39">
        <v>2</v>
      </c>
      <c r="AK183" s="14">
        <v>1</v>
      </c>
      <c r="AL183" s="102">
        <f t="shared" si="113"/>
        <v>1</v>
      </c>
      <c r="AM183" s="14">
        <f t="shared" si="114"/>
        <v>1</v>
      </c>
      <c r="AN183" s="59">
        <v>0</v>
      </c>
      <c r="AO183" s="19">
        <v>0</v>
      </c>
      <c r="AP183" s="107">
        <v>1</v>
      </c>
      <c r="AQ183" s="19">
        <v>1</v>
      </c>
      <c r="AR183" s="59">
        <v>0</v>
      </c>
      <c r="AS183" s="19">
        <v>0</v>
      </c>
      <c r="AT183" s="114">
        <v>0</v>
      </c>
      <c r="AU183" s="24">
        <v>0</v>
      </c>
    </row>
    <row r="184" spans="2:47" ht="15" customHeight="1" thickBot="1">
      <c r="B184" s="263"/>
      <c r="C184" s="85" t="s">
        <v>98</v>
      </c>
      <c r="D184" s="61">
        <f t="shared" si="101"/>
        <v>0</v>
      </c>
      <c r="E184" s="58">
        <f t="shared" si="102"/>
        <v>0</v>
      </c>
      <c r="F184" s="61">
        <f t="shared" si="103"/>
        <v>0</v>
      </c>
      <c r="G184" s="58">
        <f t="shared" si="104"/>
        <v>0</v>
      </c>
      <c r="H184" s="61">
        <f t="shared" si="105"/>
        <v>0</v>
      </c>
      <c r="I184" s="58">
        <f t="shared" si="106"/>
        <v>0</v>
      </c>
      <c r="J184" s="61">
        <f t="shared" si="107"/>
        <v>0</v>
      </c>
      <c r="K184" s="58">
        <f t="shared" si="108"/>
        <v>0</v>
      </c>
      <c r="L184" s="61">
        <f t="shared" si="109"/>
        <v>0</v>
      </c>
      <c r="M184" s="58">
        <f t="shared" si="110"/>
        <v>0</v>
      </c>
      <c r="N184" s="61">
        <f t="shared" si="111"/>
        <v>0</v>
      </c>
      <c r="O184" s="58">
        <f t="shared" si="112"/>
        <v>0</v>
      </c>
      <c r="R184" s="327"/>
      <c r="S184" s="9" t="s">
        <v>98</v>
      </c>
      <c r="T184" s="63">
        <v>0</v>
      </c>
      <c r="U184" s="64"/>
      <c r="V184" s="63">
        <v>0</v>
      </c>
      <c r="W184" s="64"/>
      <c r="X184" s="65">
        <v>0</v>
      </c>
      <c r="Y184" s="66"/>
      <c r="Z184" s="65">
        <v>0</v>
      </c>
      <c r="AA184" s="66"/>
      <c r="AB184" s="65">
        <v>0</v>
      </c>
      <c r="AC184" s="66"/>
      <c r="AD184" s="67">
        <v>0</v>
      </c>
      <c r="AE184" s="68"/>
      <c r="AF184" s="38"/>
      <c r="AH184" s="271"/>
      <c r="AI184" s="9" t="s">
        <v>98</v>
      </c>
      <c r="AJ184" s="63">
        <v>0</v>
      </c>
      <c r="AK184" s="15">
        <v>0</v>
      </c>
      <c r="AL184" s="103">
        <f t="shared" si="113"/>
        <v>0</v>
      </c>
      <c r="AM184" s="15">
        <f t="shared" si="114"/>
        <v>0</v>
      </c>
      <c r="AN184" s="65">
        <v>0</v>
      </c>
      <c r="AO184" s="20">
        <v>0</v>
      </c>
      <c r="AP184" s="108">
        <v>0</v>
      </c>
      <c r="AQ184" s="20">
        <v>0</v>
      </c>
      <c r="AR184" s="65">
        <v>0</v>
      </c>
      <c r="AS184" s="20">
        <v>0</v>
      </c>
      <c r="AT184" s="116">
        <v>0</v>
      </c>
      <c r="AU184" s="25">
        <v>0</v>
      </c>
    </row>
    <row r="185" spans="2:47" ht="15" customHeight="1" thickBot="1">
      <c r="B185" s="263"/>
      <c r="C185" s="174" t="s">
        <v>186</v>
      </c>
      <c r="D185" s="61">
        <f>SUM(D183:D184)</f>
        <v>2</v>
      </c>
      <c r="E185" s="61">
        <f aca="true" t="shared" si="122" ref="E185:O185">SUM(E183:E184)</f>
        <v>3</v>
      </c>
      <c r="F185" s="61">
        <f t="shared" si="122"/>
        <v>1</v>
      </c>
      <c r="G185" s="61">
        <f t="shared" si="122"/>
        <v>2</v>
      </c>
      <c r="H185" s="61">
        <f t="shared" si="122"/>
        <v>0</v>
      </c>
      <c r="I185" s="61">
        <f t="shared" si="122"/>
        <v>0</v>
      </c>
      <c r="J185" s="61">
        <f t="shared" si="122"/>
        <v>1</v>
      </c>
      <c r="K185" s="61">
        <f t="shared" si="122"/>
        <v>2</v>
      </c>
      <c r="L185" s="61">
        <f t="shared" si="122"/>
        <v>0</v>
      </c>
      <c r="M185" s="61">
        <f t="shared" si="122"/>
        <v>0</v>
      </c>
      <c r="N185" s="61">
        <f t="shared" si="122"/>
        <v>0</v>
      </c>
      <c r="O185" s="61">
        <f t="shared" si="122"/>
        <v>0</v>
      </c>
      <c r="R185" s="327"/>
      <c r="S185" s="9"/>
      <c r="T185" s="63"/>
      <c r="U185" s="64"/>
      <c r="V185" s="63"/>
      <c r="W185" s="64"/>
      <c r="X185" s="65"/>
      <c r="Y185" s="66"/>
      <c r="Z185" s="65"/>
      <c r="AA185" s="66"/>
      <c r="AB185" s="65"/>
      <c r="AC185" s="66"/>
      <c r="AD185" s="67"/>
      <c r="AE185" s="68"/>
      <c r="AF185" s="38"/>
      <c r="AH185" s="271"/>
      <c r="AI185" s="9"/>
      <c r="AJ185" s="63"/>
      <c r="AK185" s="15"/>
      <c r="AL185" s="103"/>
      <c r="AM185" s="15"/>
      <c r="AN185" s="65"/>
      <c r="AO185" s="20"/>
      <c r="AP185" s="108"/>
      <c r="AQ185" s="20"/>
      <c r="AR185" s="65"/>
      <c r="AS185" s="20"/>
      <c r="AT185" s="116"/>
      <c r="AU185" s="25"/>
    </row>
    <row r="186" spans="2:47" ht="15" customHeight="1">
      <c r="B186" s="263" t="s">
        <v>128</v>
      </c>
      <c r="C186" s="85" t="s">
        <v>99</v>
      </c>
      <c r="D186" s="61">
        <f aca="true" t="shared" si="123" ref="D186:D208">$T186+$AJ186</f>
        <v>4</v>
      </c>
      <c r="E186" s="58">
        <f aca="true" t="shared" si="124" ref="E186:E208">$AK186+$D186</f>
        <v>24</v>
      </c>
      <c r="F186" s="61">
        <f aca="true" t="shared" si="125" ref="F186:F208">$H186+$J186+$L186+$N186</f>
        <v>0</v>
      </c>
      <c r="G186" s="58">
        <f aca="true" t="shared" si="126" ref="G186:G208">$I186+$K186+$M186+$O186</f>
        <v>10</v>
      </c>
      <c r="H186" s="61">
        <f aca="true" t="shared" si="127" ref="H186:H208">$X186+$AN186</f>
        <v>0</v>
      </c>
      <c r="I186" s="58">
        <f aca="true" t="shared" si="128" ref="I186:I208">$H186+$AO186</f>
        <v>1</v>
      </c>
      <c r="J186" s="61">
        <f aca="true" t="shared" si="129" ref="J186:J208">$Z186+$AP186</f>
        <v>0</v>
      </c>
      <c r="K186" s="58">
        <f aca="true" t="shared" si="130" ref="K186:K208">$J186+$AQ186</f>
        <v>6</v>
      </c>
      <c r="L186" s="61">
        <f aca="true" t="shared" si="131" ref="L186:L208">$AB186+$AR186</f>
        <v>0</v>
      </c>
      <c r="M186" s="58">
        <f aca="true" t="shared" si="132" ref="M186:M208">$L186+$AS186</f>
        <v>0</v>
      </c>
      <c r="N186" s="61">
        <f aca="true" t="shared" si="133" ref="N186:N208">$AD186+$AT186</f>
        <v>0</v>
      </c>
      <c r="O186" s="58">
        <f aca="true" t="shared" si="134" ref="O186:O208">$N186+$AU186</f>
        <v>3</v>
      </c>
      <c r="R186" s="326" t="s">
        <v>128</v>
      </c>
      <c r="S186" s="5" t="s">
        <v>99</v>
      </c>
      <c r="T186" s="39">
        <v>4</v>
      </c>
      <c r="U186" s="58"/>
      <c r="V186" s="39">
        <v>0</v>
      </c>
      <c r="W186" s="58"/>
      <c r="X186" s="59">
        <v>0</v>
      </c>
      <c r="Y186" s="60"/>
      <c r="Z186" s="59">
        <v>0</v>
      </c>
      <c r="AA186" s="60"/>
      <c r="AB186" s="59">
        <v>0</v>
      </c>
      <c r="AC186" s="60"/>
      <c r="AD186" s="61">
        <v>0</v>
      </c>
      <c r="AE186" s="62"/>
      <c r="AF186" s="38"/>
      <c r="AH186" s="271" t="s">
        <v>128</v>
      </c>
      <c r="AI186" s="5" t="s">
        <v>99</v>
      </c>
      <c r="AJ186" s="39">
        <v>0</v>
      </c>
      <c r="AK186" s="14">
        <v>20</v>
      </c>
      <c r="AL186" s="102">
        <f aca="true" t="shared" si="135" ref="AL186:AL208">AN186+AP186+AR186+AT186</f>
        <v>0</v>
      </c>
      <c r="AM186" s="14">
        <f aca="true" t="shared" si="136" ref="AM186:AM208">AO186+AQ186+AS186+AU186</f>
        <v>10</v>
      </c>
      <c r="AN186" s="59">
        <v>0</v>
      </c>
      <c r="AO186" s="19">
        <v>1</v>
      </c>
      <c r="AP186" s="107">
        <v>0</v>
      </c>
      <c r="AQ186" s="19">
        <v>6</v>
      </c>
      <c r="AR186" s="59">
        <v>0</v>
      </c>
      <c r="AS186" s="19">
        <v>0</v>
      </c>
      <c r="AT186" s="114">
        <v>0</v>
      </c>
      <c r="AU186" s="24">
        <v>3</v>
      </c>
    </row>
    <row r="187" spans="2:47" ht="15" customHeight="1">
      <c r="B187" s="263"/>
      <c r="C187" s="85" t="s">
        <v>100</v>
      </c>
      <c r="D187" s="61">
        <f t="shared" si="123"/>
        <v>3</v>
      </c>
      <c r="E187" s="58">
        <f t="shared" si="124"/>
        <v>46</v>
      </c>
      <c r="F187" s="61">
        <f t="shared" si="125"/>
        <v>3</v>
      </c>
      <c r="G187" s="58">
        <f t="shared" si="126"/>
        <v>35</v>
      </c>
      <c r="H187" s="61">
        <f t="shared" si="127"/>
        <v>1</v>
      </c>
      <c r="I187" s="58">
        <f t="shared" si="128"/>
        <v>2</v>
      </c>
      <c r="J187" s="61">
        <f t="shared" si="129"/>
        <v>2</v>
      </c>
      <c r="K187" s="58">
        <f t="shared" si="130"/>
        <v>28</v>
      </c>
      <c r="L187" s="61">
        <f t="shared" si="131"/>
        <v>0</v>
      </c>
      <c r="M187" s="58">
        <f t="shared" si="132"/>
        <v>0</v>
      </c>
      <c r="N187" s="61">
        <f t="shared" si="133"/>
        <v>0</v>
      </c>
      <c r="O187" s="58">
        <f t="shared" si="134"/>
        <v>5</v>
      </c>
      <c r="R187" s="327"/>
      <c r="S187" s="5" t="s">
        <v>100</v>
      </c>
      <c r="T187" s="39">
        <v>0</v>
      </c>
      <c r="U187" s="58"/>
      <c r="V187" s="39">
        <v>1</v>
      </c>
      <c r="W187" s="58"/>
      <c r="X187" s="59">
        <v>0</v>
      </c>
      <c r="Y187" s="60"/>
      <c r="Z187" s="59">
        <v>1</v>
      </c>
      <c r="AA187" s="60"/>
      <c r="AB187" s="59">
        <v>0</v>
      </c>
      <c r="AC187" s="60"/>
      <c r="AD187" s="61">
        <v>0</v>
      </c>
      <c r="AE187" s="62"/>
      <c r="AF187" s="38"/>
      <c r="AH187" s="271"/>
      <c r="AI187" s="5" t="s">
        <v>100</v>
      </c>
      <c r="AJ187" s="39">
        <v>3</v>
      </c>
      <c r="AK187" s="14">
        <v>43</v>
      </c>
      <c r="AL187" s="102">
        <f t="shared" si="135"/>
        <v>2</v>
      </c>
      <c r="AM187" s="14">
        <f t="shared" si="136"/>
        <v>32</v>
      </c>
      <c r="AN187" s="59">
        <v>1</v>
      </c>
      <c r="AO187" s="19">
        <v>1</v>
      </c>
      <c r="AP187" s="107">
        <v>1</v>
      </c>
      <c r="AQ187" s="19">
        <v>26</v>
      </c>
      <c r="AR187" s="59">
        <v>0</v>
      </c>
      <c r="AS187" s="19">
        <v>0</v>
      </c>
      <c r="AT187" s="114">
        <v>0</v>
      </c>
      <c r="AU187" s="24">
        <v>5</v>
      </c>
    </row>
    <row r="188" spans="2:47" ht="15" customHeight="1">
      <c r="B188" s="263"/>
      <c r="C188" s="85" t="s">
        <v>101</v>
      </c>
      <c r="D188" s="61">
        <f t="shared" si="123"/>
        <v>6</v>
      </c>
      <c r="E188" s="58">
        <f t="shared" si="124"/>
        <v>39</v>
      </c>
      <c r="F188" s="61">
        <f t="shared" si="125"/>
        <v>4</v>
      </c>
      <c r="G188" s="58">
        <f t="shared" si="126"/>
        <v>22</v>
      </c>
      <c r="H188" s="61">
        <f t="shared" si="127"/>
        <v>0</v>
      </c>
      <c r="I188" s="58">
        <f t="shared" si="128"/>
        <v>4</v>
      </c>
      <c r="J188" s="61">
        <f t="shared" si="129"/>
        <v>4</v>
      </c>
      <c r="K188" s="58">
        <f t="shared" si="130"/>
        <v>16</v>
      </c>
      <c r="L188" s="61">
        <f t="shared" si="131"/>
        <v>0</v>
      </c>
      <c r="M188" s="58">
        <f t="shared" si="132"/>
        <v>0</v>
      </c>
      <c r="N188" s="61">
        <f t="shared" si="133"/>
        <v>0</v>
      </c>
      <c r="O188" s="58">
        <f t="shared" si="134"/>
        <v>2</v>
      </c>
      <c r="R188" s="327"/>
      <c r="S188" s="5" t="s">
        <v>101</v>
      </c>
      <c r="T188" s="39">
        <v>3</v>
      </c>
      <c r="U188" s="58"/>
      <c r="V188" s="39">
        <v>1</v>
      </c>
      <c r="W188" s="58"/>
      <c r="X188" s="59">
        <v>0</v>
      </c>
      <c r="Y188" s="60"/>
      <c r="Z188" s="59">
        <v>1</v>
      </c>
      <c r="AA188" s="60"/>
      <c r="AB188" s="59">
        <v>0</v>
      </c>
      <c r="AC188" s="60"/>
      <c r="AD188" s="61">
        <v>0</v>
      </c>
      <c r="AE188" s="62"/>
      <c r="AF188" s="38"/>
      <c r="AH188" s="271"/>
      <c r="AI188" s="5" t="s">
        <v>101</v>
      </c>
      <c r="AJ188" s="39">
        <v>3</v>
      </c>
      <c r="AK188" s="14">
        <v>33</v>
      </c>
      <c r="AL188" s="102">
        <f t="shared" si="135"/>
        <v>3</v>
      </c>
      <c r="AM188" s="14">
        <f t="shared" si="136"/>
        <v>18</v>
      </c>
      <c r="AN188" s="59">
        <v>0</v>
      </c>
      <c r="AO188" s="19">
        <v>4</v>
      </c>
      <c r="AP188" s="107">
        <v>3</v>
      </c>
      <c r="AQ188" s="19">
        <v>12</v>
      </c>
      <c r="AR188" s="59">
        <v>0</v>
      </c>
      <c r="AS188" s="19">
        <v>0</v>
      </c>
      <c r="AT188" s="114">
        <v>0</v>
      </c>
      <c r="AU188" s="24">
        <v>2</v>
      </c>
    </row>
    <row r="189" spans="2:47" ht="15" customHeight="1">
      <c r="B189" s="263"/>
      <c r="C189" s="85" t="s">
        <v>102</v>
      </c>
      <c r="D189" s="61">
        <f t="shared" si="123"/>
        <v>0</v>
      </c>
      <c r="E189" s="58">
        <f t="shared" si="124"/>
        <v>9</v>
      </c>
      <c r="F189" s="61">
        <f t="shared" si="125"/>
        <v>0</v>
      </c>
      <c r="G189" s="58">
        <f t="shared" si="126"/>
        <v>5</v>
      </c>
      <c r="H189" s="61">
        <f t="shared" si="127"/>
        <v>0</v>
      </c>
      <c r="I189" s="58">
        <f t="shared" si="128"/>
        <v>1</v>
      </c>
      <c r="J189" s="61">
        <f t="shared" si="129"/>
        <v>0</v>
      </c>
      <c r="K189" s="58">
        <f t="shared" si="130"/>
        <v>4</v>
      </c>
      <c r="L189" s="61">
        <f t="shared" si="131"/>
        <v>0</v>
      </c>
      <c r="M189" s="58">
        <f t="shared" si="132"/>
        <v>0</v>
      </c>
      <c r="N189" s="61">
        <f t="shared" si="133"/>
        <v>0</v>
      </c>
      <c r="O189" s="58">
        <f t="shared" si="134"/>
        <v>0</v>
      </c>
      <c r="R189" s="327"/>
      <c r="S189" s="11" t="s">
        <v>102</v>
      </c>
      <c r="T189" s="69">
        <v>0</v>
      </c>
      <c r="U189" s="70"/>
      <c r="V189" s="69">
        <v>0</v>
      </c>
      <c r="W189" s="70"/>
      <c r="X189" s="71">
        <v>0</v>
      </c>
      <c r="Y189" s="72"/>
      <c r="Z189" s="71">
        <v>0</v>
      </c>
      <c r="AA189" s="72"/>
      <c r="AB189" s="71">
        <v>0</v>
      </c>
      <c r="AC189" s="72"/>
      <c r="AD189" s="73">
        <v>0</v>
      </c>
      <c r="AE189" s="74"/>
      <c r="AF189" s="38"/>
      <c r="AH189" s="271"/>
      <c r="AI189" s="11" t="s">
        <v>102</v>
      </c>
      <c r="AJ189" s="69">
        <v>0</v>
      </c>
      <c r="AK189" s="16">
        <v>9</v>
      </c>
      <c r="AL189" s="104">
        <f t="shared" si="135"/>
        <v>0</v>
      </c>
      <c r="AM189" s="16">
        <f t="shared" si="136"/>
        <v>5</v>
      </c>
      <c r="AN189" s="71">
        <v>0</v>
      </c>
      <c r="AO189" s="21">
        <v>1</v>
      </c>
      <c r="AP189" s="109">
        <v>0</v>
      </c>
      <c r="AQ189" s="21">
        <v>4</v>
      </c>
      <c r="AR189" s="71">
        <v>0</v>
      </c>
      <c r="AS189" s="21">
        <v>0</v>
      </c>
      <c r="AT189" s="115">
        <v>0</v>
      </c>
      <c r="AU189" s="26">
        <v>0</v>
      </c>
    </row>
    <row r="190" spans="2:47" ht="15" customHeight="1">
      <c r="B190" s="263"/>
      <c r="C190" s="174" t="s">
        <v>187</v>
      </c>
      <c r="D190" s="61">
        <f>SUM(D186:D189)</f>
        <v>13</v>
      </c>
      <c r="E190" s="61">
        <f aca="true" t="shared" si="137" ref="E190:O190">SUM(E186:E189)</f>
        <v>118</v>
      </c>
      <c r="F190" s="61">
        <f t="shared" si="137"/>
        <v>7</v>
      </c>
      <c r="G190" s="61">
        <f t="shared" si="137"/>
        <v>72</v>
      </c>
      <c r="H190" s="61">
        <f t="shared" si="137"/>
        <v>1</v>
      </c>
      <c r="I190" s="61">
        <f t="shared" si="137"/>
        <v>8</v>
      </c>
      <c r="J190" s="61">
        <f t="shared" si="137"/>
        <v>6</v>
      </c>
      <c r="K190" s="61">
        <f t="shared" si="137"/>
        <v>54</v>
      </c>
      <c r="L190" s="61">
        <f t="shared" si="137"/>
        <v>0</v>
      </c>
      <c r="M190" s="61">
        <f t="shared" si="137"/>
        <v>0</v>
      </c>
      <c r="N190" s="61">
        <f t="shared" si="137"/>
        <v>0</v>
      </c>
      <c r="O190" s="61">
        <f t="shared" si="137"/>
        <v>10</v>
      </c>
      <c r="R190" s="327"/>
      <c r="S190" s="11"/>
      <c r="T190" s="69"/>
      <c r="U190" s="70"/>
      <c r="V190" s="69"/>
      <c r="W190" s="70"/>
      <c r="X190" s="71"/>
      <c r="Y190" s="72"/>
      <c r="Z190" s="71"/>
      <c r="AA190" s="72"/>
      <c r="AB190" s="71"/>
      <c r="AC190" s="72"/>
      <c r="AD190" s="73"/>
      <c r="AE190" s="74"/>
      <c r="AF190" s="38"/>
      <c r="AH190" s="271"/>
      <c r="AI190" s="11"/>
      <c r="AJ190" s="69"/>
      <c r="AK190" s="16"/>
      <c r="AL190" s="104"/>
      <c r="AM190" s="16"/>
      <c r="AN190" s="71"/>
      <c r="AO190" s="21"/>
      <c r="AP190" s="109"/>
      <c r="AQ190" s="21"/>
      <c r="AR190" s="71"/>
      <c r="AS190" s="21"/>
      <c r="AT190" s="115"/>
      <c r="AU190" s="26"/>
    </row>
    <row r="191" spans="2:47" ht="15" customHeight="1">
      <c r="B191" s="263"/>
      <c r="C191" s="174" t="s">
        <v>103</v>
      </c>
      <c r="D191" s="61">
        <f t="shared" si="123"/>
        <v>3</v>
      </c>
      <c r="E191" s="58">
        <f t="shared" si="124"/>
        <v>9</v>
      </c>
      <c r="F191" s="61">
        <f t="shared" si="125"/>
        <v>2</v>
      </c>
      <c r="G191" s="58">
        <f t="shared" si="126"/>
        <v>6</v>
      </c>
      <c r="H191" s="61">
        <f t="shared" si="127"/>
        <v>0</v>
      </c>
      <c r="I191" s="58">
        <f t="shared" si="128"/>
        <v>2</v>
      </c>
      <c r="J191" s="61">
        <f t="shared" si="129"/>
        <v>2</v>
      </c>
      <c r="K191" s="58">
        <f t="shared" si="130"/>
        <v>4</v>
      </c>
      <c r="L191" s="61">
        <f t="shared" si="131"/>
        <v>0</v>
      </c>
      <c r="M191" s="58">
        <f t="shared" si="132"/>
        <v>0</v>
      </c>
      <c r="N191" s="61">
        <f t="shared" si="133"/>
        <v>0</v>
      </c>
      <c r="O191" s="58">
        <f t="shared" si="134"/>
        <v>0</v>
      </c>
      <c r="R191" s="327"/>
      <c r="S191" s="86" t="s">
        <v>103</v>
      </c>
      <c r="T191" s="87">
        <v>1</v>
      </c>
      <c r="U191" s="88"/>
      <c r="V191" s="87">
        <v>0</v>
      </c>
      <c r="W191" s="88"/>
      <c r="X191" s="89">
        <v>0</v>
      </c>
      <c r="Y191" s="90"/>
      <c r="Z191" s="89">
        <v>0</v>
      </c>
      <c r="AA191" s="90"/>
      <c r="AB191" s="89">
        <v>0</v>
      </c>
      <c r="AC191" s="90"/>
      <c r="AD191" s="91">
        <v>0</v>
      </c>
      <c r="AE191" s="92"/>
      <c r="AF191" s="38"/>
      <c r="AH191" s="271"/>
      <c r="AI191" s="86" t="s">
        <v>103</v>
      </c>
      <c r="AJ191" s="87">
        <v>2</v>
      </c>
      <c r="AK191" s="17">
        <v>6</v>
      </c>
      <c r="AL191" s="111">
        <f t="shared" si="135"/>
        <v>2</v>
      </c>
      <c r="AM191" s="17">
        <f t="shared" si="136"/>
        <v>4</v>
      </c>
      <c r="AN191" s="89">
        <v>0</v>
      </c>
      <c r="AO191" s="22">
        <v>2</v>
      </c>
      <c r="AP191" s="112">
        <v>2</v>
      </c>
      <c r="AQ191" s="22">
        <v>2</v>
      </c>
      <c r="AR191" s="89">
        <v>0</v>
      </c>
      <c r="AS191" s="22">
        <v>0</v>
      </c>
      <c r="AT191" s="117">
        <v>0</v>
      </c>
      <c r="AU191" s="27">
        <v>0</v>
      </c>
    </row>
    <row r="192" spans="2:47" ht="15" customHeight="1">
      <c r="B192" s="263"/>
      <c r="C192" s="85" t="s">
        <v>104</v>
      </c>
      <c r="D192" s="61">
        <f t="shared" si="123"/>
        <v>0</v>
      </c>
      <c r="E192" s="58">
        <f t="shared" si="124"/>
        <v>3</v>
      </c>
      <c r="F192" s="61">
        <f t="shared" si="125"/>
        <v>0</v>
      </c>
      <c r="G192" s="58">
        <f t="shared" si="126"/>
        <v>1</v>
      </c>
      <c r="H192" s="61">
        <f t="shared" si="127"/>
        <v>0</v>
      </c>
      <c r="I192" s="58">
        <f t="shared" si="128"/>
        <v>0</v>
      </c>
      <c r="J192" s="61">
        <f t="shared" si="129"/>
        <v>0</v>
      </c>
      <c r="K192" s="58">
        <f t="shared" si="130"/>
        <v>1</v>
      </c>
      <c r="L192" s="61">
        <f t="shared" si="131"/>
        <v>0</v>
      </c>
      <c r="M192" s="58">
        <f t="shared" si="132"/>
        <v>0</v>
      </c>
      <c r="N192" s="61">
        <f t="shared" si="133"/>
        <v>0</v>
      </c>
      <c r="O192" s="58">
        <f t="shared" si="134"/>
        <v>0</v>
      </c>
      <c r="R192" s="327"/>
      <c r="S192" s="5" t="s">
        <v>104</v>
      </c>
      <c r="T192" s="39">
        <v>0</v>
      </c>
      <c r="U192" s="58"/>
      <c r="V192" s="39">
        <v>0</v>
      </c>
      <c r="W192" s="58"/>
      <c r="X192" s="59">
        <v>0</v>
      </c>
      <c r="Y192" s="60"/>
      <c r="Z192" s="59">
        <v>0</v>
      </c>
      <c r="AA192" s="60"/>
      <c r="AB192" s="59">
        <v>0</v>
      </c>
      <c r="AC192" s="60"/>
      <c r="AD192" s="61">
        <v>0</v>
      </c>
      <c r="AE192" s="62"/>
      <c r="AF192" s="38"/>
      <c r="AH192" s="271"/>
      <c r="AI192" s="5" t="s">
        <v>104</v>
      </c>
      <c r="AJ192" s="39">
        <v>0</v>
      </c>
      <c r="AK192" s="14">
        <v>3</v>
      </c>
      <c r="AL192" s="102">
        <f t="shared" si="135"/>
        <v>0</v>
      </c>
      <c r="AM192" s="14">
        <f t="shared" si="136"/>
        <v>1</v>
      </c>
      <c r="AN192" s="59">
        <v>0</v>
      </c>
      <c r="AO192" s="19">
        <v>0</v>
      </c>
      <c r="AP192" s="107">
        <v>0</v>
      </c>
      <c r="AQ192" s="19">
        <v>1</v>
      </c>
      <c r="AR192" s="59">
        <v>0</v>
      </c>
      <c r="AS192" s="19">
        <v>0</v>
      </c>
      <c r="AT192" s="114">
        <v>0</v>
      </c>
      <c r="AU192" s="24">
        <v>0</v>
      </c>
    </row>
    <row r="193" spans="2:47" ht="15" customHeight="1">
      <c r="B193" s="263"/>
      <c r="C193" s="85" t="s">
        <v>105</v>
      </c>
      <c r="D193" s="61">
        <f t="shared" si="123"/>
        <v>0</v>
      </c>
      <c r="E193" s="58">
        <f t="shared" si="124"/>
        <v>3</v>
      </c>
      <c r="F193" s="61">
        <f t="shared" si="125"/>
        <v>0</v>
      </c>
      <c r="G193" s="58">
        <f t="shared" si="126"/>
        <v>3</v>
      </c>
      <c r="H193" s="61">
        <f t="shared" si="127"/>
        <v>0</v>
      </c>
      <c r="I193" s="58">
        <f t="shared" si="128"/>
        <v>1</v>
      </c>
      <c r="J193" s="61">
        <f t="shared" si="129"/>
        <v>0</v>
      </c>
      <c r="K193" s="58">
        <f t="shared" si="130"/>
        <v>2</v>
      </c>
      <c r="L193" s="61">
        <f t="shared" si="131"/>
        <v>0</v>
      </c>
      <c r="M193" s="58">
        <f t="shared" si="132"/>
        <v>0</v>
      </c>
      <c r="N193" s="61">
        <f t="shared" si="133"/>
        <v>0</v>
      </c>
      <c r="O193" s="58">
        <f t="shared" si="134"/>
        <v>0</v>
      </c>
      <c r="R193" s="327"/>
      <c r="S193" s="5" t="s">
        <v>105</v>
      </c>
      <c r="T193" s="39">
        <v>0</v>
      </c>
      <c r="U193" s="58"/>
      <c r="V193" s="39">
        <v>0</v>
      </c>
      <c r="W193" s="58"/>
      <c r="X193" s="59">
        <v>0</v>
      </c>
      <c r="Y193" s="60"/>
      <c r="Z193" s="59">
        <v>0</v>
      </c>
      <c r="AA193" s="60"/>
      <c r="AB193" s="59">
        <v>0</v>
      </c>
      <c r="AC193" s="60"/>
      <c r="AD193" s="61">
        <v>0</v>
      </c>
      <c r="AE193" s="62"/>
      <c r="AF193" s="38"/>
      <c r="AH193" s="271"/>
      <c r="AI193" s="5" t="s">
        <v>105</v>
      </c>
      <c r="AJ193" s="39">
        <v>0</v>
      </c>
      <c r="AK193" s="14">
        <v>3</v>
      </c>
      <c r="AL193" s="102">
        <f t="shared" si="135"/>
        <v>0</v>
      </c>
      <c r="AM193" s="14">
        <f t="shared" si="136"/>
        <v>3</v>
      </c>
      <c r="AN193" s="59">
        <v>0</v>
      </c>
      <c r="AO193" s="19">
        <v>1</v>
      </c>
      <c r="AP193" s="107">
        <v>0</v>
      </c>
      <c r="AQ193" s="19">
        <v>2</v>
      </c>
      <c r="AR193" s="59">
        <v>0</v>
      </c>
      <c r="AS193" s="19">
        <v>0</v>
      </c>
      <c r="AT193" s="114">
        <v>0</v>
      </c>
      <c r="AU193" s="24">
        <v>0</v>
      </c>
    </row>
    <row r="194" spans="2:47" ht="15" customHeight="1">
      <c r="B194" s="263"/>
      <c r="C194" s="85" t="s">
        <v>106</v>
      </c>
      <c r="D194" s="61">
        <f t="shared" si="123"/>
        <v>1</v>
      </c>
      <c r="E194" s="58">
        <f t="shared" si="124"/>
        <v>4</v>
      </c>
      <c r="F194" s="61">
        <f t="shared" si="125"/>
        <v>1</v>
      </c>
      <c r="G194" s="58">
        <f t="shared" si="126"/>
        <v>3</v>
      </c>
      <c r="H194" s="61">
        <f t="shared" si="127"/>
        <v>0</v>
      </c>
      <c r="I194" s="58">
        <f t="shared" si="128"/>
        <v>0</v>
      </c>
      <c r="J194" s="61">
        <f t="shared" si="129"/>
        <v>1</v>
      </c>
      <c r="K194" s="58">
        <f t="shared" si="130"/>
        <v>3</v>
      </c>
      <c r="L194" s="61">
        <f t="shared" si="131"/>
        <v>0</v>
      </c>
      <c r="M194" s="58">
        <f t="shared" si="132"/>
        <v>0</v>
      </c>
      <c r="N194" s="61">
        <f t="shared" si="133"/>
        <v>0</v>
      </c>
      <c r="O194" s="58">
        <f t="shared" si="134"/>
        <v>0</v>
      </c>
      <c r="R194" s="327"/>
      <c r="S194" s="11" t="s">
        <v>106</v>
      </c>
      <c r="T194" s="69">
        <v>1</v>
      </c>
      <c r="U194" s="70"/>
      <c r="V194" s="69">
        <v>1</v>
      </c>
      <c r="W194" s="70"/>
      <c r="X194" s="71">
        <v>0</v>
      </c>
      <c r="Y194" s="72"/>
      <c r="Z194" s="71">
        <v>1</v>
      </c>
      <c r="AA194" s="72"/>
      <c r="AB194" s="71">
        <v>0</v>
      </c>
      <c r="AC194" s="72"/>
      <c r="AD194" s="73">
        <v>0</v>
      </c>
      <c r="AE194" s="74"/>
      <c r="AF194" s="38"/>
      <c r="AH194" s="271"/>
      <c r="AI194" s="11" t="s">
        <v>106</v>
      </c>
      <c r="AJ194" s="69">
        <v>0</v>
      </c>
      <c r="AK194" s="16">
        <v>3</v>
      </c>
      <c r="AL194" s="104">
        <f t="shared" si="135"/>
        <v>0</v>
      </c>
      <c r="AM194" s="16">
        <f t="shared" si="136"/>
        <v>2</v>
      </c>
      <c r="AN194" s="71">
        <v>0</v>
      </c>
      <c r="AO194" s="21">
        <v>0</v>
      </c>
      <c r="AP194" s="109">
        <v>0</v>
      </c>
      <c r="AQ194" s="21">
        <v>2</v>
      </c>
      <c r="AR194" s="71">
        <v>0</v>
      </c>
      <c r="AS194" s="21">
        <v>0</v>
      </c>
      <c r="AT194" s="115">
        <v>0</v>
      </c>
      <c r="AU194" s="26">
        <v>0</v>
      </c>
    </row>
    <row r="195" spans="2:47" ht="15" customHeight="1">
      <c r="B195" s="263"/>
      <c r="C195" s="174" t="s">
        <v>188</v>
      </c>
      <c r="D195" s="61">
        <f>SUM(D192:D194)</f>
        <v>1</v>
      </c>
      <c r="E195" s="61">
        <f aca="true" t="shared" si="138" ref="E195:O195">SUM(E192:E194)</f>
        <v>10</v>
      </c>
      <c r="F195" s="61">
        <f t="shared" si="138"/>
        <v>1</v>
      </c>
      <c r="G195" s="61">
        <f t="shared" si="138"/>
        <v>7</v>
      </c>
      <c r="H195" s="61">
        <f t="shared" si="138"/>
        <v>0</v>
      </c>
      <c r="I195" s="61">
        <f t="shared" si="138"/>
        <v>1</v>
      </c>
      <c r="J195" s="61">
        <f t="shared" si="138"/>
        <v>1</v>
      </c>
      <c r="K195" s="61">
        <f t="shared" si="138"/>
        <v>6</v>
      </c>
      <c r="L195" s="61">
        <f t="shared" si="138"/>
        <v>0</v>
      </c>
      <c r="M195" s="61">
        <f t="shared" si="138"/>
        <v>0</v>
      </c>
      <c r="N195" s="61">
        <f t="shared" si="138"/>
        <v>0</v>
      </c>
      <c r="O195" s="61">
        <f t="shared" si="138"/>
        <v>0</v>
      </c>
      <c r="R195" s="327"/>
      <c r="S195" s="5"/>
      <c r="T195" s="39"/>
      <c r="U195" s="58"/>
      <c r="V195" s="39"/>
      <c r="W195" s="58"/>
      <c r="X195" s="59"/>
      <c r="Y195" s="60"/>
      <c r="Z195" s="59"/>
      <c r="AA195" s="60"/>
      <c r="AB195" s="59"/>
      <c r="AC195" s="60"/>
      <c r="AD195" s="61"/>
      <c r="AE195" s="62"/>
      <c r="AF195" s="38"/>
      <c r="AH195" s="271"/>
      <c r="AI195" s="5"/>
      <c r="AJ195" s="39"/>
      <c r="AK195" s="14"/>
      <c r="AL195" s="102"/>
      <c r="AM195" s="14"/>
      <c r="AN195" s="59"/>
      <c r="AO195" s="19"/>
      <c r="AP195" s="107"/>
      <c r="AQ195" s="19"/>
      <c r="AR195" s="59"/>
      <c r="AS195" s="19"/>
      <c r="AT195" s="114"/>
      <c r="AU195" s="24"/>
    </row>
    <row r="196" spans="2:47" ht="15" customHeight="1">
      <c r="B196" s="263"/>
      <c r="C196" s="85" t="s">
        <v>107</v>
      </c>
      <c r="D196" s="61">
        <f t="shared" si="123"/>
        <v>0</v>
      </c>
      <c r="E196" s="58">
        <f t="shared" si="124"/>
        <v>14</v>
      </c>
      <c r="F196" s="61">
        <f t="shared" si="125"/>
        <v>0</v>
      </c>
      <c r="G196" s="58">
        <f t="shared" si="126"/>
        <v>5</v>
      </c>
      <c r="H196" s="61">
        <f t="shared" si="127"/>
        <v>0</v>
      </c>
      <c r="I196" s="58">
        <f t="shared" si="128"/>
        <v>2</v>
      </c>
      <c r="J196" s="61">
        <f t="shared" si="129"/>
        <v>0</v>
      </c>
      <c r="K196" s="58">
        <f t="shared" si="130"/>
        <v>3</v>
      </c>
      <c r="L196" s="61">
        <f t="shared" si="131"/>
        <v>0</v>
      </c>
      <c r="M196" s="58">
        <f t="shared" si="132"/>
        <v>0</v>
      </c>
      <c r="N196" s="61">
        <f t="shared" si="133"/>
        <v>0</v>
      </c>
      <c r="O196" s="58">
        <f t="shared" si="134"/>
        <v>0</v>
      </c>
      <c r="R196" s="327"/>
      <c r="S196" s="5" t="s">
        <v>107</v>
      </c>
      <c r="T196" s="39">
        <v>0</v>
      </c>
      <c r="U196" s="58"/>
      <c r="V196" s="39">
        <v>0</v>
      </c>
      <c r="W196" s="58"/>
      <c r="X196" s="59">
        <v>0</v>
      </c>
      <c r="Y196" s="60"/>
      <c r="Z196" s="59">
        <v>0</v>
      </c>
      <c r="AA196" s="60"/>
      <c r="AB196" s="59">
        <v>0</v>
      </c>
      <c r="AC196" s="60"/>
      <c r="AD196" s="61">
        <v>0</v>
      </c>
      <c r="AE196" s="62"/>
      <c r="AF196" s="38"/>
      <c r="AH196" s="271"/>
      <c r="AI196" s="5" t="s">
        <v>107</v>
      </c>
      <c r="AJ196" s="39">
        <v>0</v>
      </c>
      <c r="AK196" s="14">
        <v>14</v>
      </c>
      <c r="AL196" s="102">
        <f t="shared" si="135"/>
        <v>0</v>
      </c>
      <c r="AM196" s="14">
        <f t="shared" si="136"/>
        <v>5</v>
      </c>
      <c r="AN196" s="59">
        <v>0</v>
      </c>
      <c r="AO196" s="19">
        <v>2</v>
      </c>
      <c r="AP196" s="107">
        <v>0</v>
      </c>
      <c r="AQ196" s="19">
        <v>3</v>
      </c>
      <c r="AR196" s="59">
        <v>0</v>
      </c>
      <c r="AS196" s="19">
        <v>0</v>
      </c>
      <c r="AT196" s="114">
        <v>0</v>
      </c>
      <c r="AU196" s="24">
        <v>0</v>
      </c>
    </row>
    <row r="197" spans="2:47" ht="15" customHeight="1">
      <c r="B197" s="263"/>
      <c r="C197" s="85" t="s">
        <v>108</v>
      </c>
      <c r="D197" s="61">
        <f t="shared" si="123"/>
        <v>0</v>
      </c>
      <c r="E197" s="58">
        <f t="shared" si="124"/>
        <v>10</v>
      </c>
      <c r="F197" s="61">
        <f t="shared" si="125"/>
        <v>0</v>
      </c>
      <c r="G197" s="58">
        <f t="shared" si="126"/>
        <v>0</v>
      </c>
      <c r="H197" s="61">
        <f t="shared" si="127"/>
        <v>0</v>
      </c>
      <c r="I197" s="58">
        <f t="shared" si="128"/>
        <v>0</v>
      </c>
      <c r="J197" s="61">
        <f t="shared" si="129"/>
        <v>0</v>
      </c>
      <c r="K197" s="58">
        <f t="shared" si="130"/>
        <v>0</v>
      </c>
      <c r="L197" s="61">
        <f t="shared" si="131"/>
        <v>0</v>
      </c>
      <c r="M197" s="58">
        <f t="shared" si="132"/>
        <v>0</v>
      </c>
      <c r="N197" s="61">
        <f t="shared" si="133"/>
        <v>0</v>
      </c>
      <c r="O197" s="58">
        <f t="shared" si="134"/>
        <v>0</v>
      </c>
      <c r="R197" s="327"/>
      <c r="S197" s="11" t="s">
        <v>108</v>
      </c>
      <c r="T197" s="69">
        <v>0</v>
      </c>
      <c r="U197" s="70"/>
      <c r="V197" s="69">
        <v>0</v>
      </c>
      <c r="W197" s="70"/>
      <c r="X197" s="71">
        <v>0</v>
      </c>
      <c r="Y197" s="72"/>
      <c r="Z197" s="71">
        <v>0</v>
      </c>
      <c r="AA197" s="72"/>
      <c r="AB197" s="71">
        <v>0</v>
      </c>
      <c r="AC197" s="72"/>
      <c r="AD197" s="73">
        <v>0</v>
      </c>
      <c r="AE197" s="74"/>
      <c r="AF197" s="38"/>
      <c r="AH197" s="271"/>
      <c r="AI197" s="11" t="s">
        <v>108</v>
      </c>
      <c r="AJ197" s="69">
        <v>0</v>
      </c>
      <c r="AK197" s="16">
        <v>10</v>
      </c>
      <c r="AL197" s="104">
        <f t="shared" si="135"/>
        <v>0</v>
      </c>
      <c r="AM197" s="16">
        <f t="shared" si="136"/>
        <v>0</v>
      </c>
      <c r="AN197" s="71">
        <v>0</v>
      </c>
      <c r="AO197" s="21">
        <v>0</v>
      </c>
      <c r="AP197" s="109">
        <v>0</v>
      </c>
      <c r="AQ197" s="21">
        <v>0</v>
      </c>
      <c r="AR197" s="71">
        <v>0</v>
      </c>
      <c r="AS197" s="21">
        <v>0</v>
      </c>
      <c r="AT197" s="115">
        <v>0</v>
      </c>
      <c r="AU197" s="26">
        <v>0</v>
      </c>
    </row>
    <row r="198" spans="2:47" ht="15" customHeight="1">
      <c r="B198" s="263"/>
      <c r="C198" s="174" t="s">
        <v>189</v>
      </c>
      <c r="D198" s="61">
        <f>SUM(D196:D197)</f>
        <v>0</v>
      </c>
      <c r="E198" s="61">
        <f aca="true" t="shared" si="139" ref="E198:O198">SUM(E196:E197)</f>
        <v>24</v>
      </c>
      <c r="F198" s="61">
        <f t="shared" si="139"/>
        <v>0</v>
      </c>
      <c r="G198" s="61">
        <f t="shared" si="139"/>
        <v>5</v>
      </c>
      <c r="H198" s="61">
        <f t="shared" si="139"/>
        <v>0</v>
      </c>
      <c r="I198" s="61">
        <f t="shared" si="139"/>
        <v>2</v>
      </c>
      <c r="J198" s="61">
        <f t="shared" si="139"/>
        <v>0</v>
      </c>
      <c r="K198" s="61">
        <f t="shared" si="139"/>
        <v>3</v>
      </c>
      <c r="L198" s="61">
        <f t="shared" si="139"/>
        <v>0</v>
      </c>
      <c r="M198" s="61">
        <f t="shared" si="139"/>
        <v>0</v>
      </c>
      <c r="N198" s="61">
        <f t="shared" si="139"/>
        <v>0</v>
      </c>
      <c r="O198" s="61">
        <f t="shared" si="139"/>
        <v>0</v>
      </c>
      <c r="R198" s="327"/>
      <c r="S198" s="5"/>
      <c r="T198" s="39"/>
      <c r="U198" s="58"/>
      <c r="V198" s="39"/>
      <c r="W198" s="58"/>
      <c r="X198" s="59"/>
      <c r="Y198" s="60"/>
      <c r="Z198" s="59"/>
      <c r="AA198" s="60"/>
      <c r="AB198" s="59"/>
      <c r="AC198" s="60"/>
      <c r="AD198" s="61"/>
      <c r="AE198" s="62"/>
      <c r="AF198" s="38"/>
      <c r="AH198" s="271"/>
      <c r="AI198" s="5"/>
      <c r="AJ198" s="39"/>
      <c r="AK198" s="14"/>
      <c r="AL198" s="102"/>
      <c r="AM198" s="14"/>
      <c r="AN198" s="59"/>
      <c r="AO198" s="19"/>
      <c r="AP198" s="107"/>
      <c r="AQ198" s="19"/>
      <c r="AR198" s="59"/>
      <c r="AS198" s="19"/>
      <c r="AT198" s="114"/>
      <c r="AU198" s="24"/>
    </row>
    <row r="199" spans="2:47" ht="15" customHeight="1">
      <c r="B199" s="263"/>
      <c r="C199" s="85" t="s">
        <v>109</v>
      </c>
      <c r="D199" s="61">
        <f t="shared" si="123"/>
        <v>0</v>
      </c>
      <c r="E199" s="58">
        <f t="shared" si="124"/>
        <v>7</v>
      </c>
      <c r="F199" s="61">
        <f t="shared" si="125"/>
        <v>0</v>
      </c>
      <c r="G199" s="58">
        <f t="shared" si="126"/>
        <v>7</v>
      </c>
      <c r="H199" s="61">
        <f t="shared" si="127"/>
        <v>0</v>
      </c>
      <c r="I199" s="58">
        <f t="shared" si="128"/>
        <v>0</v>
      </c>
      <c r="J199" s="61">
        <f t="shared" si="129"/>
        <v>0</v>
      </c>
      <c r="K199" s="58">
        <f t="shared" si="130"/>
        <v>7</v>
      </c>
      <c r="L199" s="61">
        <f t="shared" si="131"/>
        <v>0</v>
      </c>
      <c r="M199" s="58">
        <f t="shared" si="132"/>
        <v>0</v>
      </c>
      <c r="N199" s="61">
        <f t="shared" si="133"/>
        <v>0</v>
      </c>
      <c r="O199" s="58">
        <f t="shared" si="134"/>
        <v>0</v>
      </c>
      <c r="R199" s="327"/>
      <c r="S199" s="5" t="s">
        <v>109</v>
      </c>
      <c r="T199" s="39">
        <v>0</v>
      </c>
      <c r="U199" s="58"/>
      <c r="V199" s="39">
        <v>0</v>
      </c>
      <c r="W199" s="58"/>
      <c r="X199" s="59">
        <v>0</v>
      </c>
      <c r="Y199" s="60"/>
      <c r="Z199" s="59">
        <v>0</v>
      </c>
      <c r="AA199" s="60"/>
      <c r="AB199" s="59">
        <v>0</v>
      </c>
      <c r="AC199" s="60"/>
      <c r="AD199" s="61">
        <v>0</v>
      </c>
      <c r="AE199" s="62"/>
      <c r="AF199" s="38"/>
      <c r="AH199" s="271"/>
      <c r="AI199" s="5" t="s">
        <v>109</v>
      </c>
      <c r="AJ199" s="39">
        <v>0</v>
      </c>
      <c r="AK199" s="14">
        <v>7</v>
      </c>
      <c r="AL199" s="102">
        <f t="shared" si="135"/>
        <v>0</v>
      </c>
      <c r="AM199" s="14">
        <f t="shared" si="136"/>
        <v>7</v>
      </c>
      <c r="AN199" s="59">
        <v>0</v>
      </c>
      <c r="AO199" s="19">
        <v>0</v>
      </c>
      <c r="AP199" s="107">
        <v>0</v>
      </c>
      <c r="AQ199" s="19">
        <v>7</v>
      </c>
      <c r="AR199" s="59">
        <v>0</v>
      </c>
      <c r="AS199" s="19">
        <v>0</v>
      </c>
      <c r="AT199" s="114">
        <v>0</v>
      </c>
      <c r="AU199" s="24">
        <v>0</v>
      </c>
    </row>
    <row r="200" spans="2:47" ht="15" customHeight="1">
      <c r="B200" s="263"/>
      <c r="C200" s="85" t="s">
        <v>110</v>
      </c>
      <c r="D200" s="61">
        <f t="shared" si="123"/>
        <v>0</v>
      </c>
      <c r="E200" s="58">
        <f t="shared" si="124"/>
        <v>10</v>
      </c>
      <c r="F200" s="61">
        <f t="shared" si="125"/>
        <v>0</v>
      </c>
      <c r="G200" s="58">
        <f t="shared" si="126"/>
        <v>5</v>
      </c>
      <c r="H200" s="61">
        <f t="shared" si="127"/>
        <v>0</v>
      </c>
      <c r="I200" s="58">
        <f t="shared" si="128"/>
        <v>3</v>
      </c>
      <c r="J200" s="61">
        <f t="shared" si="129"/>
        <v>0</v>
      </c>
      <c r="K200" s="58">
        <f t="shared" si="130"/>
        <v>2</v>
      </c>
      <c r="L200" s="61">
        <f t="shared" si="131"/>
        <v>0</v>
      </c>
      <c r="M200" s="58">
        <f t="shared" si="132"/>
        <v>0</v>
      </c>
      <c r="N200" s="61">
        <f t="shared" si="133"/>
        <v>0</v>
      </c>
      <c r="O200" s="58">
        <f t="shared" si="134"/>
        <v>0</v>
      </c>
      <c r="R200" s="327"/>
      <c r="S200" s="11" t="s">
        <v>110</v>
      </c>
      <c r="T200" s="69">
        <v>0</v>
      </c>
      <c r="U200" s="70"/>
      <c r="V200" s="69">
        <v>0</v>
      </c>
      <c r="W200" s="70"/>
      <c r="X200" s="71">
        <v>0</v>
      </c>
      <c r="Y200" s="72"/>
      <c r="Z200" s="71">
        <v>0</v>
      </c>
      <c r="AA200" s="72"/>
      <c r="AB200" s="71">
        <v>0</v>
      </c>
      <c r="AC200" s="72"/>
      <c r="AD200" s="73">
        <v>0</v>
      </c>
      <c r="AE200" s="74"/>
      <c r="AF200" s="38"/>
      <c r="AH200" s="271"/>
      <c r="AI200" s="11" t="s">
        <v>110</v>
      </c>
      <c r="AJ200" s="69">
        <v>0</v>
      </c>
      <c r="AK200" s="16">
        <v>10</v>
      </c>
      <c r="AL200" s="104">
        <f t="shared" si="135"/>
        <v>0</v>
      </c>
      <c r="AM200" s="16">
        <f t="shared" si="136"/>
        <v>5</v>
      </c>
      <c r="AN200" s="71">
        <v>0</v>
      </c>
      <c r="AO200" s="21">
        <v>3</v>
      </c>
      <c r="AP200" s="109">
        <v>0</v>
      </c>
      <c r="AQ200" s="21">
        <v>2</v>
      </c>
      <c r="AR200" s="71">
        <v>0</v>
      </c>
      <c r="AS200" s="21">
        <v>0</v>
      </c>
      <c r="AT200" s="115">
        <v>0</v>
      </c>
      <c r="AU200" s="26">
        <v>0</v>
      </c>
    </row>
    <row r="201" spans="2:47" ht="15" customHeight="1">
      <c r="B201" s="263"/>
      <c r="C201" s="174" t="s">
        <v>190</v>
      </c>
      <c r="D201" s="61">
        <f>SUM(D199:D200)</f>
        <v>0</v>
      </c>
      <c r="E201" s="61">
        <f aca="true" t="shared" si="140" ref="E201:O201">SUM(E199:E200)</f>
        <v>17</v>
      </c>
      <c r="F201" s="61">
        <f t="shared" si="140"/>
        <v>0</v>
      </c>
      <c r="G201" s="61">
        <f t="shared" si="140"/>
        <v>12</v>
      </c>
      <c r="H201" s="61">
        <f t="shared" si="140"/>
        <v>0</v>
      </c>
      <c r="I201" s="61">
        <f t="shared" si="140"/>
        <v>3</v>
      </c>
      <c r="J201" s="61">
        <f t="shared" si="140"/>
        <v>0</v>
      </c>
      <c r="K201" s="61">
        <f t="shared" si="140"/>
        <v>9</v>
      </c>
      <c r="L201" s="61">
        <f t="shared" si="140"/>
        <v>0</v>
      </c>
      <c r="M201" s="61">
        <f t="shared" si="140"/>
        <v>0</v>
      </c>
      <c r="N201" s="61">
        <f t="shared" si="140"/>
        <v>0</v>
      </c>
      <c r="O201" s="61">
        <f t="shared" si="140"/>
        <v>0</v>
      </c>
      <c r="R201" s="327"/>
      <c r="S201" s="5"/>
      <c r="T201" s="39"/>
      <c r="U201" s="58"/>
      <c r="V201" s="39"/>
      <c r="W201" s="58"/>
      <c r="X201" s="59"/>
      <c r="Y201" s="60"/>
      <c r="Z201" s="59"/>
      <c r="AA201" s="60"/>
      <c r="AB201" s="59"/>
      <c r="AC201" s="60"/>
      <c r="AD201" s="61"/>
      <c r="AE201" s="62"/>
      <c r="AF201" s="38"/>
      <c r="AH201" s="271"/>
      <c r="AI201" s="5"/>
      <c r="AJ201" s="39"/>
      <c r="AK201" s="14"/>
      <c r="AL201" s="102"/>
      <c r="AM201" s="14"/>
      <c r="AN201" s="59"/>
      <c r="AO201" s="19"/>
      <c r="AP201" s="107"/>
      <c r="AQ201" s="19"/>
      <c r="AR201" s="59"/>
      <c r="AS201" s="19"/>
      <c r="AT201" s="114"/>
      <c r="AU201" s="24"/>
    </row>
    <row r="202" spans="2:47" ht="15" customHeight="1">
      <c r="B202" s="263"/>
      <c r="C202" s="85" t="s">
        <v>111</v>
      </c>
      <c r="D202" s="61">
        <f t="shared" si="123"/>
        <v>0</v>
      </c>
      <c r="E202" s="58">
        <f t="shared" si="124"/>
        <v>5</v>
      </c>
      <c r="F202" s="61">
        <f t="shared" si="125"/>
        <v>0</v>
      </c>
      <c r="G202" s="58">
        <f t="shared" si="126"/>
        <v>3</v>
      </c>
      <c r="H202" s="61">
        <f t="shared" si="127"/>
        <v>0</v>
      </c>
      <c r="I202" s="58">
        <f t="shared" si="128"/>
        <v>1</v>
      </c>
      <c r="J202" s="61">
        <f t="shared" si="129"/>
        <v>0</v>
      </c>
      <c r="K202" s="58">
        <f t="shared" si="130"/>
        <v>1</v>
      </c>
      <c r="L202" s="61">
        <f t="shared" si="131"/>
        <v>0</v>
      </c>
      <c r="M202" s="58">
        <f t="shared" si="132"/>
        <v>0</v>
      </c>
      <c r="N202" s="61">
        <f t="shared" si="133"/>
        <v>0</v>
      </c>
      <c r="O202" s="58">
        <f t="shared" si="134"/>
        <v>1</v>
      </c>
      <c r="R202" s="327"/>
      <c r="S202" s="5" t="s">
        <v>111</v>
      </c>
      <c r="T202" s="39">
        <v>0</v>
      </c>
      <c r="U202" s="58"/>
      <c r="V202" s="39">
        <v>0</v>
      </c>
      <c r="W202" s="58"/>
      <c r="X202" s="59">
        <v>0</v>
      </c>
      <c r="Y202" s="60"/>
      <c r="Z202" s="59">
        <v>0</v>
      </c>
      <c r="AA202" s="60"/>
      <c r="AB202" s="59">
        <v>0</v>
      </c>
      <c r="AC202" s="60"/>
      <c r="AD202" s="61">
        <v>0</v>
      </c>
      <c r="AE202" s="62"/>
      <c r="AF202" s="38"/>
      <c r="AH202" s="271"/>
      <c r="AI202" s="5" t="s">
        <v>111</v>
      </c>
      <c r="AJ202" s="39">
        <v>0</v>
      </c>
      <c r="AK202" s="14">
        <v>5</v>
      </c>
      <c r="AL202" s="102">
        <f t="shared" si="135"/>
        <v>0</v>
      </c>
      <c r="AM202" s="14">
        <f t="shared" si="136"/>
        <v>3</v>
      </c>
      <c r="AN202" s="59">
        <v>0</v>
      </c>
      <c r="AO202" s="19">
        <v>1</v>
      </c>
      <c r="AP202" s="107">
        <v>0</v>
      </c>
      <c r="AQ202" s="19">
        <v>1</v>
      </c>
      <c r="AR202" s="59">
        <v>0</v>
      </c>
      <c r="AS202" s="19">
        <v>0</v>
      </c>
      <c r="AT202" s="114">
        <v>0</v>
      </c>
      <c r="AU202" s="24">
        <v>1</v>
      </c>
    </row>
    <row r="203" spans="2:48" ht="15" customHeight="1">
      <c r="B203" s="263"/>
      <c r="C203" s="85" t="s">
        <v>112</v>
      </c>
      <c r="D203" s="61">
        <f t="shared" si="123"/>
        <v>1</v>
      </c>
      <c r="E203" s="58">
        <f t="shared" si="124"/>
        <v>5</v>
      </c>
      <c r="F203" s="61">
        <f t="shared" si="125"/>
        <v>1</v>
      </c>
      <c r="G203" s="58">
        <f t="shared" si="126"/>
        <v>2</v>
      </c>
      <c r="H203" s="61">
        <f t="shared" si="127"/>
        <v>1</v>
      </c>
      <c r="I203" s="58">
        <f t="shared" si="128"/>
        <v>1</v>
      </c>
      <c r="J203" s="61">
        <f t="shared" si="129"/>
        <v>0</v>
      </c>
      <c r="K203" s="58">
        <f t="shared" si="130"/>
        <v>1</v>
      </c>
      <c r="L203" s="61">
        <f t="shared" si="131"/>
        <v>0</v>
      </c>
      <c r="M203" s="58">
        <f t="shared" si="132"/>
        <v>0</v>
      </c>
      <c r="N203" s="61">
        <f t="shared" si="133"/>
        <v>0</v>
      </c>
      <c r="O203" s="58">
        <f t="shared" si="134"/>
        <v>0</v>
      </c>
      <c r="R203" s="327"/>
      <c r="S203" s="11" t="s">
        <v>112</v>
      </c>
      <c r="T203" s="69">
        <v>0</v>
      </c>
      <c r="U203" s="70"/>
      <c r="V203" s="69">
        <v>0</v>
      </c>
      <c r="W203" s="70"/>
      <c r="X203" s="71">
        <v>0</v>
      </c>
      <c r="Y203" s="72"/>
      <c r="Z203" s="71">
        <v>0</v>
      </c>
      <c r="AA203" s="72"/>
      <c r="AB203" s="71">
        <v>0</v>
      </c>
      <c r="AC203" s="72"/>
      <c r="AD203" s="73">
        <v>0</v>
      </c>
      <c r="AE203" s="74"/>
      <c r="AF203" s="38"/>
      <c r="AG203" s="151" t="s">
        <v>355</v>
      </c>
      <c r="AH203" s="271"/>
      <c r="AI203" s="11" t="s">
        <v>112</v>
      </c>
      <c r="AJ203" s="69">
        <v>1</v>
      </c>
      <c r="AK203" s="153">
        <f>3+1</f>
        <v>4</v>
      </c>
      <c r="AL203" s="104">
        <f t="shared" si="135"/>
        <v>1</v>
      </c>
      <c r="AM203" s="153">
        <f t="shared" si="136"/>
        <v>1</v>
      </c>
      <c r="AN203" s="71">
        <v>1</v>
      </c>
      <c r="AO203" s="21">
        <v>0</v>
      </c>
      <c r="AP203" s="109">
        <v>0</v>
      </c>
      <c r="AQ203" s="154">
        <f>0+1</f>
        <v>1</v>
      </c>
      <c r="AR203" s="71">
        <v>0</v>
      </c>
      <c r="AS203" s="21">
        <v>0</v>
      </c>
      <c r="AT203" s="115">
        <v>0</v>
      </c>
      <c r="AU203" s="26">
        <v>0</v>
      </c>
      <c r="AV203" s="44"/>
    </row>
    <row r="204" spans="2:48" ht="15" customHeight="1">
      <c r="B204" s="263"/>
      <c r="C204" s="174" t="s">
        <v>191</v>
      </c>
      <c r="D204" s="61">
        <f>SUM(D202:D203)</f>
        <v>1</v>
      </c>
      <c r="E204" s="61">
        <f aca="true" t="shared" si="141" ref="E204:O204">SUM(E202:E203)</f>
        <v>10</v>
      </c>
      <c r="F204" s="61">
        <f t="shared" si="141"/>
        <v>1</v>
      </c>
      <c r="G204" s="61">
        <f t="shared" si="141"/>
        <v>5</v>
      </c>
      <c r="H204" s="61">
        <f t="shared" si="141"/>
        <v>1</v>
      </c>
      <c r="I204" s="61">
        <f t="shared" si="141"/>
        <v>2</v>
      </c>
      <c r="J204" s="61">
        <f t="shared" si="141"/>
        <v>0</v>
      </c>
      <c r="K204" s="61">
        <f t="shared" si="141"/>
        <v>2</v>
      </c>
      <c r="L204" s="61">
        <f t="shared" si="141"/>
        <v>0</v>
      </c>
      <c r="M204" s="61">
        <f t="shared" si="141"/>
        <v>0</v>
      </c>
      <c r="N204" s="61">
        <f t="shared" si="141"/>
        <v>0</v>
      </c>
      <c r="O204" s="61">
        <f t="shared" si="141"/>
        <v>1</v>
      </c>
      <c r="R204" s="327"/>
      <c r="S204" s="5"/>
      <c r="T204" s="39"/>
      <c r="U204" s="58"/>
      <c r="V204" s="39"/>
      <c r="W204" s="58"/>
      <c r="X204" s="59"/>
      <c r="Y204" s="60"/>
      <c r="Z204" s="59"/>
      <c r="AA204" s="60"/>
      <c r="AB204" s="59"/>
      <c r="AC204" s="60"/>
      <c r="AD204" s="61"/>
      <c r="AE204" s="62"/>
      <c r="AF204" s="38"/>
      <c r="AG204" s="151"/>
      <c r="AH204" s="271"/>
      <c r="AI204" s="5"/>
      <c r="AJ204" s="39"/>
      <c r="AK204" s="171"/>
      <c r="AL204" s="102"/>
      <c r="AM204" s="171"/>
      <c r="AN204" s="59"/>
      <c r="AO204" s="19"/>
      <c r="AP204" s="107"/>
      <c r="AQ204" s="172"/>
      <c r="AR204" s="59"/>
      <c r="AS204" s="19"/>
      <c r="AT204" s="114"/>
      <c r="AU204" s="24"/>
      <c r="AV204" s="44"/>
    </row>
    <row r="205" spans="2:47" ht="15" customHeight="1">
      <c r="B205" s="263"/>
      <c r="C205" s="85" t="s">
        <v>113</v>
      </c>
      <c r="D205" s="61">
        <f t="shared" si="123"/>
        <v>1</v>
      </c>
      <c r="E205" s="58">
        <f t="shared" si="124"/>
        <v>12</v>
      </c>
      <c r="F205" s="61">
        <f t="shared" si="125"/>
        <v>0</v>
      </c>
      <c r="G205" s="58">
        <f t="shared" si="126"/>
        <v>5</v>
      </c>
      <c r="H205" s="61">
        <f t="shared" si="127"/>
        <v>0</v>
      </c>
      <c r="I205" s="58">
        <f t="shared" si="128"/>
        <v>0</v>
      </c>
      <c r="J205" s="61">
        <f t="shared" si="129"/>
        <v>0</v>
      </c>
      <c r="K205" s="58">
        <f t="shared" si="130"/>
        <v>5</v>
      </c>
      <c r="L205" s="61">
        <f t="shared" si="131"/>
        <v>0</v>
      </c>
      <c r="M205" s="58">
        <f t="shared" si="132"/>
        <v>0</v>
      </c>
      <c r="N205" s="61">
        <f t="shared" si="133"/>
        <v>0</v>
      </c>
      <c r="O205" s="58">
        <f t="shared" si="134"/>
        <v>0</v>
      </c>
      <c r="R205" s="327"/>
      <c r="S205" s="5" t="s">
        <v>113</v>
      </c>
      <c r="T205" s="39">
        <v>1</v>
      </c>
      <c r="U205" s="58"/>
      <c r="V205" s="39">
        <v>0</v>
      </c>
      <c r="W205" s="58"/>
      <c r="X205" s="59">
        <v>0</v>
      </c>
      <c r="Y205" s="60"/>
      <c r="Z205" s="59">
        <v>0</v>
      </c>
      <c r="AA205" s="60"/>
      <c r="AB205" s="59">
        <v>0</v>
      </c>
      <c r="AC205" s="60"/>
      <c r="AD205" s="61">
        <v>0</v>
      </c>
      <c r="AE205" s="62"/>
      <c r="AF205" s="38"/>
      <c r="AH205" s="271"/>
      <c r="AI205" s="5" t="s">
        <v>113</v>
      </c>
      <c r="AJ205" s="39">
        <v>0</v>
      </c>
      <c r="AK205" s="14">
        <v>11</v>
      </c>
      <c r="AL205" s="102">
        <f t="shared" si="135"/>
        <v>0</v>
      </c>
      <c r="AM205" s="14">
        <f t="shared" si="136"/>
        <v>5</v>
      </c>
      <c r="AN205" s="59">
        <v>0</v>
      </c>
      <c r="AO205" s="19">
        <v>0</v>
      </c>
      <c r="AP205" s="107">
        <v>0</v>
      </c>
      <c r="AQ205" s="19">
        <v>5</v>
      </c>
      <c r="AR205" s="59">
        <v>0</v>
      </c>
      <c r="AS205" s="19">
        <v>0</v>
      </c>
      <c r="AT205" s="114">
        <v>0</v>
      </c>
      <c r="AU205" s="24">
        <v>0</v>
      </c>
    </row>
    <row r="206" spans="2:47" ht="15" customHeight="1">
      <c r="B206" s="263"/>
      <c r="C206" s="85" t="s">
        <v>114</v>
      </c>
      <c r="D206" s="61">
        <f t="shared" si="123"/>
        <v>0</v>
      </c>
      <c r="E206" s="58">
        <f t="shared" si="124"/>
        <v>13</v>
      </c>
      <c r="F206" s="61">
        <f t="shared" si="125"/>
        <v>0</v>
      </c>
      <c r="G206" s="58">
        <f t="shared" si="126"/>
        <v>0</v>
      </c>
      <c r="H206" s="61">
        <f t="shared" si="127"/>
        <v>0</v>
      </c>
      <c r="I206" s="58">
        <f t="shared" si="128"/>
        <v>0</v>
      </c>
      <c r="J206" s="61">
        <f t="shared" si="129"/>
        <v>0</v>
      </c>
      <c r="K206" s="58">
        <f t="shared" si="130"/>
        <v>0</v>
      </c>
      <c r="L206" s="61">
        <f t="shared" si="131"/>
        <v>0</v>
      </c>
      <c r="M206" s="58">
        <f t="shared" si="132"/>
        <v>0</v>
      </c>
      <c r="N206" s="61">
        <f t="shared" si="133"/>
        <v>0</v>
      </c>
      <c r="O206" s="58">
        <f t="shared" si="134"/>
        <v>0</v>
      </c>
      <c r="R206" s="327"/>
      <c r="S206" s="11" t="s">
        <v>114</v>
      </c>
      <c r="T206" s="69">
        <v>0</v>
      </c>
      <c r="U206" s="70"/>
      <c r="V206" s="69">
        <v>0</v>
      </c>
      <c r="W206" s="70"/>
      <c r="X206" s="71">
        <v>0</v>
      </c>
      <c r="Y206" s="72"/>
      <c r="Z206" s="71">
        <v>0</v>
      </c>
      <c r="AA206" s="72"/>
      <c r="AB206" s="71">
        <v>0</v>
      </c>
      <c r="AC206" s="72"/>
      <c r="AD206" s="73">
        <v>0</v>
      </c>
      <c r="AE206" s="74"/>
      <c r="AF206" s="38"/>
      <c r="AH206" s="271"/>
      <c r="AI206" s="11" t="s">
        <v>114</v>
      </c>
      <c r="AJ206" s="69">
        <v>0</v>
      </c>
      <c r="AK206" s="16">
        <v>13</v>
      </c>
      <c r="AL206" s="104">
        <f t="shared" si="135"/>
        <v>0</v>
      </c>
      <c r="AM206" s="16">
        <f t="shared" si="136"/>
        <v>0</v>
      </c>
      <c r="AN206" s="71">
        <v>0</v>
      </c>
      <c r="AO206" s="21">
        <v>0</v>
      </c>
      <c r="AP206" s="109">
        <v>0</v>
      </c>
      <c r="AQ206" s="21">
        <v>0</v>
      </c>
      <c r="AR206" s="71">
        <v>0</v>
      </c>
      <c r="AS206" s="21">
        <v>0</v>
      </c>
      <c r="AT206" s="115">
        <v>0</v>
      </c>
      <c r="AU206" s="26">
        <v>0</v>
      </c>
    </row>
    <row r="207" spans="2:47" ht="15" customHeight="1">
      <c r="B207" s="263"/>
      <c r="C207" s="174" t="s">
        <v>192</v>
      </c>
      <c r="D207" s="61">
        <f>SUM(D205:D206)</f>
        <v>1</v>
      </c>
      <c r="E207" s="61">
        <f aca="true" t="shared" si="142" ref="E207:O207">SUM(E205:E206)</f>
        <v>25</v>
      </c>
      <c r="F207" s="61">
        <f t="shared" si="142"/>
        <v>0</v>
      </c>
      <c r="G207" s="61">
        <f t="shared" si="142"/>
        <v>5</v>
      </c>
      <c r="H207" s="61">
        <f t="shared" si="142"/>
        <v>0</v>
      </c>
      <c r="I207" s="61">
        <f t="shared" si="142"/>
        <v>0</v>
      </c>
      <c r="J207" s="61">
        <f t="shared" si="142"/>
        <v>0</v>
      </c>
      <c r="K207" s="61">
        <f t="shared" si="142"/>
        <v>5</v>
      </c>
      <c r="L207" s="61">
        <f t="shared" si="142"/>
        <v>0</v>
      </c>
      <c r="M207" s="61">
        <f t="shared" si="142"/>
        <v>0</v>
      </c>
      <c r="N207" s="61">
        <f t="shared" si="142"/>
        <v>0</v>
      </c>
      <c r="O207" s="61">
        <f t="shared" si="142"/>
        <v>0</v>
      </c>
      <c r="R207" s="327"/>
      <c r="S207" s="5"/>
      <c r="T207" s="39"/>
      <c r="U207" s="58"/>
      <c r="V207" s="39"/>
      <c r="W207" s="58"/>
      <c r="X207" s="59"/>
      <c r="Y207" s="60"/>
      <c r="Z207" s="59"/>
      <c r="AA207" s="60"/>
      <c r="AB207" s="59"/>
      <c r="AC207" s="60"/>
      <c r="AD207" s="61"/>
      <c r="AE207" s="62"/>
      <c r="AF207" s="38"/>
      <c r="AH207" s="271"/>
      <c r="AI207" s="5"/>
      <c r="AJ207" s="39"/>
      <c r="AK207" s="14"/>
      <c r="AL207" s="102"/>
      <c r="AM207" s="14"/>
      <c r="AN207" s="59"/>
      <c r="AO207" s="19"/>
      <c r="AP207" s="107"/>
      <c r="AQ207" s="19"/>
      <c r="AR207" s="59"/>
      <c r="AS207" s="19"/>
      <c r="AT207" s="114"/>
      <c r="AU207" s="24"/>
    </row>
    <row r="208" spans="2:47" ht="15" customHeight="1" thickBot="1">
      <c r="B208" s="263"/>
      <c r="C208" s="174" t="s">
        <v>115</v>
      </c>
      <c r="D208" s="61">
        <f t="shared" si="123"/>
        <v>3</v>
      </c>
      <c r="E208" s="58">
        <f t="shared" si="124"/>
        <v>17</v>
      </c>
      <c r="F208" s="61">
        <f t="shared" si="125"/>
        <v>1</v>
      </c>
      <c r="G208" s="58">
        <f t="shared" si="126"/>
        <v>12</v>
      </c>
      <c r="H208" s="61">
        <f t="shared" si="127"/>
        <v>1</v>
      </c>
      <c r="I208" s="58">
        <f t="shared" si="128"/>
        <v>3</v>
      </c>
      <c r="J208" s="61">
        <f t="shared" si="129"/>
        <v>0</v>
      </c>
      <c r="K208" s="58">
        <f t="shared" si="130"/>
        <v>8</v>
      </c>
      <c r="L208" s="61">
        <f t="shared" si="131"/>
        <v>0</v>
      </c>
      <c r="M208" s="58">
        <f t="shared" si="132"/>
        <v>0</v>
      </c>
      <c r="N208" s="61">
        <f t="shared" si="133"/>
        <v>0</v>
      </c>
      <c r="O208" s="58">
        <f t="shared" si="134"/>
        <v>1</v>
      </c>
      <c r="R208" s="327"/>
      <c r="S208" s="9" t="s">
        <v>115</v>
      </c>
      <c r="T208" s="63">
        <v>2</v>
      </c>
      <c r="U208" s="64"/>
      <c r="V208" s="63">
        <v>0</v>
      </c>
      <c r="W208" s="64"/>
      <c r="X208" s="65">
        <v>0</v>
      </c>
      <c r="Y208" s="66"/>
      <c r="Z208" s="65">
        <v>0</v>
      </c>
      <c r="AA208" s="66"/>
      <c r="AB208" s="65">
        <v>0</v>
      </c>
      <c r="AC208" s="66"/>
      <c r="AD208" s="67">
        <v>0</v>
      </c>
      <c r="AE208" s="68"/>
      <c r="AF208" s="38"/>
      <c r="AH208" s="271"/>
      <c r="AI208" s="9" t="s">
        <v>115</v>
      </c>
      <c r="AJ208" s="63">
        <v>1</v>
      </c>
      <c r="AK208" s="15">
        <v>14</v>
      </c>
      <c r="AL208" s="103">
        <f t="shared" si="135"/>
        <v>1</v>
      </c>
      <c r="AM208" s="15">
        <f t="shared" si="136"/>
        <v>11</v>
      </c>
      <c r="AN208" s="65">
        <v>1</v>
      </c>
      <c r="AO208" s="20">
        <v>2</v>
      </c>
      <c r="AP208" s="108">
        <v>0</v>
      </c>
      <c r="AQ208" s="20">
        <v>8</v>
      </c>
      <c r="AR208" s="65">
        <v>0</v>
      </c>
      <c r="AS208" s="20">
        <v>0</v>
      </c>
      <c r="AT208" s="116">
        <v>0</v>
      </c>
      <c r="AU208" s="25">
        <v>1</v>
      </c>
    </row>
    <row r="209" spans="2:47" ht="35.25" customHeight="1" hidden="1" thickBot="1">
      <c r="B209" s="331" t="s">
        <v>336</v>
      </c>
      <c r="C209" s="332"/>
      <c r="D209" s="162">
        <v>60</v>
      </c>
      <c r="E209" s="164" t="e">
        <f>D209+#REF!</f>
        <v>#REF!</v>
      </c>
      <c r="F209" s="162">
        <v>3</v>
      </c>
      <c r="G209" s="165" t="s">
        <v>334</v>
      </c>
      <c r="H209" s="162">
        <v>1</v>
      </c>
      <c r="I209" s="165" t="s">
        <v>334</v>
      </c>
      <c r="J209" s="162">
        <v>2</v>
      </c>
      <c r="K209" s="165" t="s">
        <v>334</v>
      </c>
      <c r="L209" s="162" t="e">
        <f>L11+L32+#REF!+L124+#REF!+L186+#REF!</f>
        <v>#REF!</v>
      </c>
      <c r="M209" s="165" t="s">
        <v>334</v>
      </c>
      <c r="N209" s="162">
        <v>0</v>
      </c>
      <c r="O209" s="165" t="s">
        <v>334</v>
      </c>
      <c r="AF209" s="38"/>
      <c r="AH209" s="306" t="s">
        <v>342</v>
      </c>
      <c r="AI209" s="307"/>
      <c r="AJ209" s="93">
        <v>60</v>
      </c>
      <c r="AK209" s="94" t="e">
        <f>AJ209+#REF!</f>
        <v>#REF!</v>
      </c>
      <c r="AL209" s="93">
        <v>3</v>
      </c>
      <c r="AM209" s="95" t="s">
        <v>343</v>
      </c>
      <c r="AN209" s="96">
        <v>1</v>
      </c>
      <c r="AO209" s="95" t="s">
        <v>343</v>
      </c>
      <c r="AP209" s="96">
        <v>2</v>
      </c>
      <c r="AQ209" s="95" t="s">
        <v>343</v>
      </c>
      <c r="AR209" s="96" t="e">
        <f>AR11+AR32+#REF!+AR124+#REF!+AR186+#REF!</f>
        <v>#REF!</v>
      </c>
      <c r="AS209" s="118" t="s">
        <v>343</v>
      </c>
      <c r="AT209" s="119">
        <v>0</v>
      </c>
      <c r="AU209" s="98" t="s">
        <v>343</v>
      </c>
    </row>
    <row r="210" spans="2:47" ht="3.75" customHeight="1" thickBot="1">
      <c r="B210" s="166"/>
      <c r="C210" s="157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AH210" s="99"/>
      <c r="AI210" s="48"/>
      <c r="AJ210" s="38"/>
      <c r="AK210" s="38"/>
      <c r="AL210" s="38"/>
      <c r="AM210" s="38"/>
      <c r="AN210" s="38"/>
      <c r="AO210" s="38"/>
      <c r="AP210" s="38"/>
      <c r="AQ210" s="38"/>
      <c r="AR210" s="38"/>
      <c r="AS210" s="49"/>
      <c r="AT210" s="49"/>
      <c r="AU210" s="38"/>
    </row>
    <row r="211" spans="2:47" ht="15" customHeight="1" thickBot="1">
      <c r="B211" s="160" t="s">
        <v>132</v>
      </c>
      <c r="C211" s="167" t="s">
        <v>146</v>
      </c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AH211" s="128"/>
      <c r="AI211" s="129" t="s">
        <v>344</v>
      </c>
      <c r="AJ211" s="29"/>
      <c r="AK211" s="31">
        <v>8965</v>
      </c>
      <c r="AL211" s="29"/>
      <c r="AM211" s="31">
        <v>4706</v>
      </c>
      <c r="AN211" s="30"/>
      <c r="AO211" s="32">
        <v>953</v>
      </c>
      <c r="AP211" s="30"/>
      <c r="AQ211" s="32">
        <v>3148</v>
      </c>
      <c r="AR211" s="30"/>
      <c r="AS211" s="32">
        <v>18</v>
      </c>
      <c r="AT211" s="30"/>
      <c r="AU211" s="33">
        <v>587</v>
      </c>
    </row>
    <row r="212" spans="2:47" ht="28.5" customHeight="1">
      <c r="B212" s="168" t="s">
        <v>133</v>
      </c>
      <c r="C212" s="330" t="s">
        <v>145</v>
      </c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AH212" s="128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</row>
    <row r="213" spans="2:35" ht="17.25" customHeight="1" hidden="1">
      <c r="B213" s="160" t="s">
        <v>130</v>
      </c>
      <c r="C213" s="169" t="s">
        <v>131</v>
      </c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AH213" s="128"/>
      <c r="AI213" s="129"/>
    </row>
    <row r="214" spans="2:35" ht="17.25" customHeight="1">
      <c r="B214" s="160" t="s">
        <v>130</v>
      </c>
      <c r="C214" s="167" t="s">
        <v>147</v>
      </c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AH214" s="128"/>
      <c r="AI214" s="129"/>
    </row>
    <row r="215" spans="2:47" ht="17.25" customHeight="1">
      <c r="B215" s="3"/>
      <c r="G215" s="12"/>
      <c r="I215" s="12"/>
      <c r="K215" s="12"/>
      <c r="M215" s="12"/>
      <c r="O215" s="12"/>
      <c r="AH215" s="3"/>
      <c r="AM215" s="12"/>
      <c r="AO215" s="12"/>
      <c r="AQ215" s="12"/>
      <c r="AS215" s="12"/>
      <c r="AU215" s="12"/>
    </row>
    <row r="216" spans="2:34" ht="17.25" customHeight="1">
      <c r="B216" s="3"/>
      <c r="AH216" s="3"/>
    </row>
    <row r="217" spans="2:34" ht="17.25" customHeight="1">
      <c r="B217" s="3"/>
      <c r="AH217" s="3"/>
    </row>
    <row r="218" spans="2:35" ht="17.25" customHeight="1">
      <c r="B218" s="3"/>
      <c r="C218" s="1"/>
      <c r="AH218" s="3"/>
      <c r="AI218" s="1"/>
    </row>
    <row r="219" spans="2:35" ht="17.25" customHeight="1">
      <c r="B219" s="3"/>
      <c r="C219" s="1"/>
      <c r="AH219" s="3"/>
      <c r="AI219" s="1"/>
    </row>
    <row r="220" spans="2:35" ht="17.25" customHeight="1">
      <c r="B220" s="3"/>
      <c r="C220" s="1"/>
      <c r="AH220" s="3"/>
      <c r="AI220" s="1"/>
    </row>
    <row r="221" spans="2:35" ht="17.25" customHeight="1">
      <c r="B221" s="3"/>
      <c r="C221" s="1"/>
      <c r="AH221" s="3"/>
      <c r="AI221" s="1"/>
    </row>
    <row r="222" spans="2:35" ht="17.25" customHeight="1">
      <c r="B222" s="3"/>
      <c r="C222" s="1"/>
      <c r="AH222" s="3"/>
      <c r="AI222" s="1"/>
    </row>
    <row r="223" spans="2:35" ht="17.25" customHeight="1">
      <c r="B223" s="3"/>
      <c r="C223" s="1"/>
      <c r="AH223" s="3"/>
      <c r="AI223" s="1"/>
    </row>
    <row r="224" spans="2:35" ht="17.25" customHeight="1">
      <c r="B224" s="3"/>
      <c r="C224" s="1"/>
      <c r="AH224" s="3"/>
      <c r="AI224" s="1"/>
    </row>
    <row r="225" spans="2:35" ht="15.75" customHeight="1">
      <c r="B225" s="3"/>
      <c r="C225" s="1"/>
      <c r="AH225" s="3"/>
      <c r="AI225" s="1"/>
    </row>
    <row r="226" spans="2:35" ht="15.75" customHeight="1">
      <c r="B226" s="3"/>
      <c r="C226" s="1"/>
      <c r="AH226" s="3"/>
      <c r="AI226" s="1"/>
    </row>
    <row r="227" spans="2:35" ht="15.75" customHeight="1">
      <c r="B227" s="3"/>
      <c r="C227" s="1"/>
      <c r="AH227" s="3"/>
      <c r="AI227" s="1"/>
    </row>
    <row r="228" spans="2:35" ht="15.75" customHeight="1">
      <c r="B228" s="3"/>
      <c r="C228" s="1"/>
      <c r="AH228" s="3"/>
      <c r="AI228" s="1"/>
    </row>
    <row r="229" spans="2:35" ht="15.75" customHeight="1">
      <c r="B229" s="3"/>
      <c r="C229" s="1"/>
      <c r="AH229" s="3"/>
      <c r="AI229" s="1"/>
    </row>
    <row r="230" spans="2:35" ht="15.75" customHeight="1">
      <c r="B230" s="3"/>
      <c r="C230" s="1"/>
      <c r="AH230" s="3"/>
      <c r="AI230" s="1"/>
    </row>
    <row r="231" spans="2:35" ht="15.75" customHeight="1">
      <c r="B231" s="3"/>
      <c r="C231" s="1"/>
      <c r="AH231" s="3"/>
      <c r="AI231" s="1"/>
    </row>
    <row r="232" spans="2:35" ht="15.75" customHeight="1">
      <c r="B232" s="3"/>
      <c r="C232" s="1"/>
      <c r="AH232" s="3"/>
      <c r="AI232" s="1"/>
    </row>
    <row r="233" spans="2:35" ht="15.75" customHeight="1">
      <c r="B233" s="3"/>
      <c r="C233" s="1"/>
      <c r="AH233" s="3"/>
      <c r="AI233" s="1"/>
    </row>
    <row r="234" spans="2:35" ht="15.75" customHeight="1">
      <c r="B234" s="3"/>
      <c r="C234" s="1"/>
      <c r="AH234" s="3"/>
      <c r="AI234" s="1"/>
    </row>
    <row r="235" spans="2:35" ht="15.75" customHeight="1">
      <c r="B235" s="3"/>
      <c r="C235" s="1"/>
      <c r="AH235" s="3"/>
      <c r="AI235" s="1"/>
    </row>
    <row r="236" spans="2:35" ht="15.75" customHeight="1">
      <c r="B236" s="3"/>
      <c r="C236" s="1"/>
      <c r="AH236" s="3"/>
      <c r="AI236" s="1"/>
    </row>
    <row r="237" spans="2:35" ht="15.75" customHeight="1">
      <c r="B237" s="3"/>
      <c r="C237" s="1"/>
      <c r="AH237" s="3"/>
      <c r="AI237" s="1"/>
    </row>
    <row r="238" spans="2:35" ht="15.75" customHeight="1">
      <c r="B238" s="3"/>
      <c r="C238" s="1"/>
      <c r="AH238" s="3"/>
      <c r="AI238" s="1"/>
    </row>
    <row r="239" spans="2:35" ht="15.75" customHeight="1">
      <c r="B239" s="3"/>
      <c r="C239" s="1"/>
      <c r="AH239" s="3"/>
      <c r="AI239" s="1"/>
    </row>
    <row r="240" spans="3:35" ht="15.75" customHeight="1">
      <c r="C240" s="1"/>
      <c r="AI240" s="1"/>
    </row>
    <row r="241" spans="3:35" ht="15.75" customHeight="1">
      <c r="C241" s="1"/>
      <c r="AI241" s="1"/>
    </row>
    <row r="242" spans="3:35" ht="15.75" customHeight="1">
      <c r="C242" s="1"/>
      <c r="AI242" s="1"/>
    </row>
    <row r="243" spans="3:35" ht="15.75" customHeight="1">
      <c r="C243" s="1"/>
      <c r="AI243" s="1"/>
    </row>
    <row r="244" spans="3:35" ht="15.75" customHeight="1">
      <c r="C244" s="1"/>
      <c r="AI244" s="1"/>
    </row>
    <row r="245" spans="3:35" ht="15.75" customHeight="1">
      <c r="C245" s="1"/>
      <c r="AI245" s="1"/>
    </row>
    <row r="246" spans="3:35" ht="15.75" customHeight="1">
      <c r="C246" s="1"/>
      <c r="AI246" s="1"/>
    </row>
    <row r="247" spans="3:35" ht="15.75" customHeight="1">
      <c r="C247" s="1"/>
      <c r="AI247" s="1"/>
    </row>
    <row r="248" spans="3:35" ht="15.75" customHeight="1">
      <c r="C248" s="1"/>
      <c r="AI248" s="1"/>
    </row>
    <row r="249" spans="3:35" ht="18">
      <c r="C249" s="1"/>
      <c r="AI249" s="1"/>
    </row>
    <row r="250" spans="3:35" ht="18">
      <c r="C250" s="1"/>
      <c r="AI250" s="1"/>
    </row>
    <row r="251" spans="3:35" ht="18">
      <c r="C251" s="1"/>
      <c r="AI251" s="1"/>
    </row>
    <row r="252" spans="3:35" ht="18">
      <c r="C252" s="1"/>
      <c r="AI252" s="1"/>
    </row>
    <row r="253" spans="3:35" ht="18">
      <c r="C253" s="1"/>
      <c r="AI253" s="1"/>
    </row>
    <row r="254" spans="3:35" ht="18">
      <c r="C254" s="1"/>
      <c r="AI254" s="1"/>
    </row>
    <row r="255" spans="3:35" ht="18">
      <c r="C255" s="1"/>
      <c r="AI255" s="1"/>
    </row>
    <row r="256" spans="3:35" ht="18">
      <c r="C256" s="1"/>
      <c r="AI256" s="1"/>
    </row>
    <row r="257" spans="3:35" ht="18">
      <c r="C257" s="1"/>
      <c r="AI257" s="1"/>
    </row>
    <row r="258" spans="3:35" ht="18">
      <c r="C258" s="1"/>
      <c r="AI258" s="1"/>
    </row>
    <row r="259" spans="3:35" ht="18">
      <c r="C259" s="1"/>
      <c r="AI259" s="1"/>
    </row>
    <row r="260" spans="3:35" ht="18">
      <c r="C260" s="1"/>
      <c r="AI260" s="1"/>
    </row>
    <row r="261" spans="3:35" ht="18">
      <c r="C261" s="1"/>
      <c r="AI261" s="1"/>
    </row>
    <row r="262" spans="3:35" ht="18">
      <c r="C262" s="1"/>
      <c r="AI262" s="1"/>
    </row>
    <row r="263" spans="3:35" ht="18">
      <c r="C263" s="1"/>
      <c r="AI263" s="1"/>
    </row>
    <row r="264" spans="3:35" ht="18">
      <c r="C264" s="1"/>
      <c r="AI264" s="1"/>
    </row>
    <row r="265" spans="3:35" ht="18">
      <c r="C265" s="1"/>
      <c r="AI265" s="1"/>
    </row>
    <row r="266" spans="3:35" ht="18">
      <c r="C266" s="1"/>
      <c r="AI266" s="1"/>
    </row>
    <row r="267" spans="3:35" ht="18">
      <c r="C267" s="1"/>
      <c r="AI267" s="1"/>
    </row>
    <row r="268" spans="3:35" ht="18">
      <c r="C268" s="1"/>
      <c r="AI268" s="1"/>
    </row>
    <row r="269" spans="3:35" ht="18">
      <c r="C269" s="1"/>
      <c r="AI269" s="1"/>
    </row>
    <row r="270" spans="3:35" ht="18">
      <c r="C270" s="1"/>
      <c r="AI270" s="1"/>
    </row>
    <row r="271" spans="3:35" ht="18">
      <c r="C271" s="1"/>
      <c r="AI271" s="1"/>
    </row>
    <row r="272" spans="3:35" ht="18">
      <c r="C272" s="1"/>
      <c r="AI272" s="1"/>
    </row>
    <row r="273" spans="3:35" ht="18">
      <c r="C273" s="1"/>
      <c r="AI273" s="1"/>
    </row>
    <row r="274" spans="3:35" ht="18">
      <c r="C274" s="1"/>
      <c r="AI274" s="1"/>
    </row>
    <row r="275" spans="3:35" ht="18">
      <c r="C275" s="1"/>
      <c r="AI275" s="1"/>
    </row>
    <row r="276" spans="3:35" ht="18">
      <c r="C276" s="1"/>
      <c r="AI276" s="1"/>
    </row>
    <row r="277" spans="3:35" ht="18">
      <c r="C277" s="1"/>
      <c r="AI277" s="1"/>
    </row>
    <row r="278" spans="3:35" ht="18">
      <c r="C278" s="1"/>
      <c r="AI278" s="1"/>
    </row>
    <row r="279" spans="3:35" ht="18">
      <c r="C279" s="1"/>
      <c r="AI279" s="1"/>
    </row>
    <row r="280" spans="3:35" ht="18">
      <c r="C280" s="1"/>
      <c r="AI280" s="1"/>
    </row>
    <row r="281" spans="3:35" ht="18">
      <c r="C281" s="1"/>
      <c r="AI281" s="1"/>
    </row>
    <row r="282" spans="3:35" ht="18">
      <c r="C282" s="1"/>
      <c r="AI282" s="1"/>
    </row>
    <row r="283" spans="3:35" ht="18">
      <c r="C283" s="1"/>
      <c r="AI283" s="1"/>
    </row>
    <row r="284" spans="3:35" ht="18">
      <c r="C284" s="1"/>
      <c r="AI284" s="1"/>
    </row>
    <row r="285" spans="3:35" ht="18">
      <c r="C285" s="1"/>
      <c r="AI285" s="1"/>
    </row>
    <row r="286" spans="3:35" ht="18">
      <c r="C286" s="1"/>
      <c r="AI286" s="1"/>
    </row>
    <row r="287" spans="3:35" ht="18">
      <c r="C287" s="1"/>
      <c r="AI287" s="1"/>
    </row>
    <row r="288" spans="3:35" ht="18">
      <c r="C288" s="1"/>
      <c r="AI288" s="1"/>
    </row>
    <row r="289" spans="3:35" ht="18">
      <c r="C289" s="1"/>
      <c r="AI289" s="1"/>
    </row>
    <row r="290" spans="3:35" ht="18">
      <c r="C290" s="1"/>
      <c r="AI290" s="1"/>
    </row>
    <row r="291" spans="3:35" ht="18">
      <c r="C291" s="1"/>
      <c r="AI291" s="1"/>
    </row>
  </sheetData>
  <sheetProtection/>
  <mergeCells count="78">
    <mergeCell ref="X111:Y111"/>
    <mergeCell ref="R11:R31"/>
    <mergeCell ref="R32:R92"/>
    <mergeCell ref="C212:O212"/>
    <mergeCell ref="R158:R185"/>
    <mergeCell ref="R124:R157"/>
    <mergeCell ref="R113:R123"/>
    <mergeCell ref="R186:R208"/>
    <mergeCell ref="B209:C209"/>
    <mergeCell ref="J111:K111"/>
    <mergeCell ref="L111:M111"/>
    <mergeCell ref="N111:O111"/>
    <mergeCell ref="B113:B123"/>
    <mergeCell ref="B110:C111"/>
    <mergeCell ref="D110:E111"/>
    <mergeCell ref="F110:G111"/>
    <mergeCell ref="H111:I111"/>
    <mergeCell ref="B1:O1"/>
    <mergeCell ref="D3:E4"/>
    <mergeCell ref="F3:G4"/>
    <mergeCell ref="H4:I4"/>
    <mergeCell ref="J4:K4"/>
    <mergeCell ref="B3:C4"/>
    <mergeCell ref="Z111:AA111"/>
    <mergeCell ref="L4:M4"/>
    <mergeCell ref="N4:O4"/>
    <mergeCell ref="N2:O2"/>
    <mergeCell ref="R6:R10"/>
    <mergeCell ref="R110:S111"/>
    <mergeCell ref="T110:U111"/>
    <mergeCell ref="N109:O109"/>
    <mergeCell ref="R93:R107"/>
    <mergeCell ref="V110:W111"/>
    <mergeCell ref="B186:B208"/>
    <mergeCell ref="B6:B10"/>
    <mergeCell ref="B11:B31"/>
    <mergeCell ref="B158:B185"/>
    <mergeCell ref="B32:B92"/>
    <mergeCell ref="B124:B157"/>
    <mergeCell ref="B93:B107"/>
    <mergeCell ref="R1:AE1"/>
    <mergeCell ref="R3:S4"/>
    <mergeCell ref="AD2:AE2"/>
    <mergeCell ref="T3:U4"/>
    <mergeCell ref="V3:W4"/>
    <mergeCell ref="X4:Y4"/>
    <mergeCell ref="Z4:AA4"/>
    <mergeCell ref="AD4:AE4"/>
    <mergeCell ref="AB4:AC4"/>
    <mergeCell ref="AH209:AI209"/>
    <mergeCell ref="AP111:AQ111"/>
    <mergeCell ref="AH6:AH10"/>
    <mergeCell ref="AH11:AH31"/>
    <mergeCell ref="AT111:AU111"/>
    <mergeCell ref="AH186:AH208"/>
    <mergeCell ref="AL110:AM111"/>
    <mergeCell ref="AR111:AS111"/>
    <mergeCell ref="AH113:AH123"/>
    <mergeCell ref="AH124:AH157"/>
    <mergeCell ref="AH158:AH185"/>
    <mergeCell ref="AR4:AS4"/>
    <mergeCell ref="AT4:AU4"/>
    <mergeCell ref="AT109:AU109"/>
    <mergeCell ref="AH1:AU1"/>
    <mergeCell ref="AH3:AI4"/>
    <mergeCell ref="AT2:AU2"/>
    <mergeCell ref="AJ3:AK4"/>
    <mergeCell ref="AL3:AM4"/>
    <mergeCell ref="AN4:AO4"/>
    <mergeCell ref="AH32:AH92"/>
    <mergeCell ref="AH93:AH107"/>
    <mergeCell ref="AD109:AE109"/>
    <mergeCell ref="AP4:AQ4"/>
    <mergeCell ref="AB111:AC111"/>
    <mergeCell ref="AD111:AE111"/>
    <mergeCell ref="AH110:AI111"/>
    <mergeCell ref="AN111:AO111"/>
    <mergeCell ref="AJ110:AK111"/>
  </mergeCells>
  <printOptions horizontalCentered="1" verticalCentered="1"/>
  <pageMargins left="0.1968503937007874" right="0.1968503937007874" top="0.1968503937007874" bottom="0.2" header="0.2" footer="0.2"/>
  <pageSetup fitToHeight="2" horizontalDpi="600" verticalDpi="600" orientation="portrait" paperSize="9" scale="65"/>
  <rowBreaks count="1" manualBreakCount="1">
    <brk id="10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75" workbookViewId="0" topLeftCell="A1">
      <selection activeCell="Q57" sqref="Q57"/>
    </sheetView>
  </sheetViews>
  <sheetFormatPr defaultColWidth="13.00390625" defaultRowHeight="13.5"/>
  <cols>
    <col min="1" max="1" width="6.375" style="362" customWidth="1"/>
    <col min="2" max="2" width="10.125" style="362" customWidth="1"/>
    <col min="3" max="3" width="8.125" style="362" customWidth="1"/>
    <col min="4" max="4" width="8.375" style="362" customWidth="1"/>
    <col min="5" max="5" width="8.125" style="362" customWidth="1"/>
    <col min="6" max="6" width="6.375" style="362" customWidth="1"/>
    <col min="7" max="7" width="8.125" style="362" customWidth="1"/>
    <col min="8" max="8" width="6.375" style="362" customWidth="1"/>
    <col min="9" max="9" width="8.125" style="362" customWidth="1"/>
    <col min="10" max="10" width="6.375" style="362" customWidth="1"/>
    <col min="11" max="11" width="8.125" style="362" customWidth="1"/>
    <col min="12" max="12" width="6.375" style="362" customWidth="1"/>
    <col min="13" max="13" width="8.125" style="362" customWidth="1"/>
    <col min="14" max="14" width="6.375" style="362" customWidth="1"/>
    <col min="15" max="16384" width="7.625" style="338" customWidth="1"/>
  </cols>
  <sheetData>
    <row r="1" s="333" customFormat="1" ht="16.5">
      <c r="A1" s="333" t="s">
        <v>30</v>
      </c>
    </row>
    <row r="2" s="333" customFormat="1" ht="16.5">
      <c r="A2" s="333" t="s">
        <v>31</v>
      </c>
    </row>
    <row r="3" spans="1:14" ht="19.5" customHeight="1">
      <c r="A3" s="250" t="s">
        <v>309</v>
      </c>
      <c r="B3" s="334"/>
      <c r="C3" s="335" t="s">
        <v>310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/>
    </row>
    <row r="4" spans="1:14" ht="14.25" customHeight="1">
      <c r="A4" s="339"/>
      <c r="B4" s="340"/>
      <c r="C4" s="250" t="s">
        <v>311</v>
      </c>
      <c r="D4" s="242"/>
      <c r="E4" s="341" t="s">
        <v>312</v>
      </c>
      <c r="F4" s="342"/>
      <c r="G4" s="343"/>
      <c r="H4" s="343"/>
      <c r="I4" s="343"/>
      <c r="J4" s="343"/>
      <c r="K4" s="343"/>
      <c r="L4" s="343"/>
      <c r="M4" s="344"/>
      <c r="N4" s="345"/>
    </row>
    <row r="5" spans="1:14" ht="27" customHeight="1">
      <c r="A5" s="339"/>
      <c r="B5" s="340"/>
      <c r="C5" s="346"/>
      <c r="D5" s="347"/>
      <c r="E5" s="348"/>
      <c r="F5" s="349"/>
      <c r="G5" s="350" t="s">
        <v>32</v>
      </c>
      <c r="H5" s="351"/>
      <c r="I5" s="350" t="s">
        <v>314</v>
      </c>
      <c r="J5" s="351"/>
      <c r="K5" s="350" t="s">
        <v>315</v>
      </c>
      <c r="L5" s="351"/>
      <c r="M5" s="350" t="s">
        <v>316</v>
      </c>
      <c r="N5" s="352"/>
    </row>
    <row r="6" spans="1:14" ht="13.5" customHeight="1">
      <c r="A6" s="248" t="s">
        <v>317</v>
      </c>
      <c r="B6" s="228"/>
      <c r="C6" s="353"/>
      <c r="D6" s="354"/>
      <c r="E6" s="355"/>
      <c r="F6" s="354"/>
      <c r="G6" s="356"/>
      <c r="H6" s="357"/>
      <c r="I6" s="356"/>
      <c r="J6" s="357"/>
      <c r="K6" s="356"/>
      <c r="L6" s="357"/>
      <c r="M6" s="356"/>
      <c r="N6" s="358"/>
    </row>
    <row r="7" spans="1:14" s="362" customFormat="1" ht="13.5" customHeight="1">
      <c r="A7" s="359"/>
      <c r="B7" s="228" t="s">
        <v>193</v>
      </c>
      <c r="C7" s="360">
        <v>144</v>
      </c>
      <c r="D7" s="361">
        <v>19</v>
      </c>
      <c r="E7" s="355">
        <v>110</v>
      </c>
      <c r="F7" s="354">
        <v>1</v>
      </c>
      <c r="G7" s="356">
        <v>46</v>
      </c>
      <c r="H7" s="357">
        <v>1</v>
      </c>
      <c r="I7" s="356">
        <v>56</v>
      </c>
      <c r="J7" s="357">
        <v>0</v>
      </c>
      <c r="K7" s="356">
        <v>0</v>
      </c>
      <c r="L7" s="357">
        <v>0</v>
      </c>
      <c r="M7" s="356">
        <v>8</v>
      </c>
      <c r="N7" s="358">
        <v>0</v>
      </c>
    </row>
    <row r="8" spans="1:14" ht="13.5" customHeight="1">
      <c r="A8" s="363"/>
      <c r="B8" s="228" t="s">
        <v>318</v>
      </c>
      <c r="C8" s="353">
        <v>144</v>
      </c>
      <c r="D8" s="364">
        <v>19</v>
      </c>
      <c r="E8" s="353">
        <v>110</v>
      </c>
      <c r="F8" s="365">
        <v>1</v>
      </c>
      <c r="G8" s="366">
        <v>46</v>
      </c>
      <c r="H8" s="367">
        <v>1</v>
      </c>
      <c r="I8" s="366">
        <v>56</v>
      </c>
      <c r="J8" s="367">
        <v>0</v>
      </c>
      <c r="K8" s="366">
        <v>0</v>
      </c>
      <c r="L8" s="367">
        <v>0</v>
      </c>
      <c r="M8" s="366">
        <v>8</v>
      </c>
      <c r="N8" s="368">
        <v>0</v>
      </c>
    </row>
    <row r="9" spans="1:14" ht="13.5" customHeight="1">
      <c r="A9" s="257" t="s">
        <v>319</v>
      </c>
      <c r="B9" s="228" t="s">
        <v>197</v>
      </c>
      <c r="C9" s="369">
        <v>15</v>
      </c>
      <c r="D9" s="370">
        <v>3</v>
      </c>
      <c r="E9" s="371">
        <v>4</v>
      </c>
      <c r="F9" s="372">
        <v>0</v>
      </c>
      <c r="G9" s="373">
        <v>3</v>
      </c>
      <c r="H9" s="374">
        <v>0</v>
      </c>
      <c r="I9" s="373">
        <v>1</v>
      </c>
      <c r="J9" s="374">
        <v>0</v>
      </c>
      <c r="K9" s="373">
        <v>0</v>
      </c>
      <c r="L9" s="374">
        <v>0</v>
      </c>
      <c r="M9" s="373">
        <v>0</v>
      </c>
      <c r="N9" s="375">
        <v>0</v>
      </c>
    </row>
    <row r="10" spans="1:14" ht="13.5" customHeight="1">
      <c r="A10" s="376"/>
      <c r="B10" s="228" t="s">
        <v>199</v>
      </c>
      <c r="C10" s="377">
        <v>41</v>
      </c>
      <c r="D10" s="364">
        <v>10</v>
      </c>
      <c r="E10" s="353">
        <v>28</v>
      </c>
      <c r="F10" s="365">
        <v>1</v>
      </c>
      <c r="G10" s="366">
        <v>8</v>
      </c>
      <c r="H10" s="367">
        <v>0</v>
      </c>
      <c r="I10" s="366">
        <v>16</v>
      </c>
      <c r="J10" s="367">
        <v>1</v>
      </c>
      <c r="K10" s="366">
        <v>0</v>
      </c>
      <c r="L10" s="367">
        <v>0</v>
      </c>
      <c r="M10" s="366">
        <v>4</v>
      </c>
      <c r="N10" s="368">
        <v>0</v>
      </c>
    </row>
    <row r="11" spans="1:14" ht="13.5" customHeight="1">
      <c r="A11" s="376"/>
      <c r="B11" s="228" t="s">
        <v>201</v>
      </c>
      <c r="C11" s="377">
        <v>39</v>
      </c>
      <c r="D11" s="364">
        <v>5</v>
      </c>
      <c r="E11" s="353">
        <v>28</v>
      </c>
      <c r="F11" s="365">
        <v>0</v>
      </c>
      <c r="G11" s="366">
        <v>7</v>
      </c>
      <c r="H11" s="367">
        <v>0</v>
      </c>
      <c r="I11" s="366">
        <v>20</v>
      </c>
      <c r="J11" s="367">
        <v>0</v>
      </c>
      <c r="K11" s="366">
        <v>0</v>
      </c>
      <c r="L11" s="367">
        <v>0</v>
      </c>
      <c r="M11" s="366">
        <v>1</v>
      </c>
      <c r="N11" s="368">
        <v>0</v>
      </c>
    </row>
    <row r="12" spans="1:14" ht="13.5" customHeight="1">
      <c r="A12" s="376"/>
      <c r="B12" s="228" t="s">
        <v>203</v>
      </c>
      <c r="C12" s="377">
        <v>11</v>
      </c>
      <c r="D12" s="364">
        <v>5</v>
      </c>
      <c r="E12" s="353">
        <v>5</v>
      </c>
      <c r="F12" s="365">
        <v>0</v>
      </c>
      <c r="G12" s="366">
        <v>3</v>
      </c>
      <c r="H12" s="367">
        <v>0</v>
      </c>
      <c r="I12" s="366">
        <v>1</v>
      </c>
      <c r="J12" s="367">
        <v>0</v>
      </c>
      <c r="K12" s="366">
        <v>0</v>
      </c>
      <c r="L12" s="367">
        <v>0</v>
      </c>
      <c r="M12" s="366">
        <v>1</v>
      </c>
      <c r="N12" s="368">
        <v>0</v>
      </c>
    </row>
    <row r="13" spans="1:14" ht="13.5" customHeight="1">
      <c r="A13" s="376"/>
      <c r="B13" s="228" t="s">
        <v>205</v>
      </c>
      <c r="C13" s="377">
        <v>66</v>
      </c>
      <c r="D13" s="364">
        <v>10</v>
      </c>
      <c r="E13" s="353">
        <v>36</v>
      </c>
      <c r="F13" s="365">
        <v>1</v>
      </c>
      <c r="G13" s="366">
        <v>18</v>
      </c>
      <c r="H13" s="367">
        <v>1</v>
      </c>
      <c r="I13" s="366">
        <v>15</v>
      </c>
      <c r="J13" s="367">
        <v>0</v>
      </c>
      <c r="K13" s="366">
        <v>0</v>
      </c>
      <c r="L13" s="367">
        <v>0</v>
      </c>
      <c r="M13" s="366">
        <v>3</v>
      </c>
      <c r="N13" s="368">
        <v>0</v>
      </c>
    </row>
    <row r="14" spans="1:14" ht="13.5" customHeight="1">
      <c r="A14" s="376"/>
      <c r="B14" s="228" t="s">
        <v>33</v>
      </c>
      <c r="C14" s="378">
        <v>80</v>
      </c>
      <c r="D14" s="379">
        <v>21</v>
      </c>
      <c r="E14" s="380">
        <v>47</v>
      </c>
      <c r="F14" s="381">
        <v>1</v>
      </c>
      <c r="G14" s="382">
        <v>17</v>
      </c>
      <c r="H14" s="383">
        <v>0</v>
      </c>
      <c r="I14" s="382">
        <v>23</v>
      </c>
      <c r="J14" s="383">
        <v>1</v>
      </c>
      <c r="K14" s="382">
        <v>0</v>
      </c>
      <c r="L14" s="383">
        <v>0</v>
      </c>
      <c r="M14" s="382">
        <v>7</v>
      </c>
      <c r="N14" s="384">
        <v>0</v>
      </c>
    </row>
    <row r="15" spans="1:14" s="362" customFormat="1" ht="13.5" customHeight="1">
      <c r="A15" s="385"/>
      <c r="B15" s="229" t="s">
        <v>318</v>
      </c>
      <c r="C15" s="353">
        <f aca="true" t="shared" si="0" ref="C15:I15">SUM(C9:C14)</f>
        <v>252</v>
      </c>
      <c r="D15" s="364">
        <f t="shared" si="0"/>
        <v>54</v>
      </c>
      <c r="E15" s="353">
        <f t="shared" si="0"/>
        <v>148</v>
      </c>
      <c r="F15" s="365">
        <f t="shared" si="0"/>
        <v>3</v>
      </c>
      <c r="G15" s="353">
        <f t="shared" si="0"/>
        <v>56</v>
      </c>
      <c r="H15" s="367">
        <f t="shared" si="0"/>
        <v>1</v>
      </c>
      <c r="I15" s="353">
        <f t="shared" si="0"/>
        <v>76</v>
      </c>
      <c r="J15" s="367">
        <v>2</v>
      </c>
      <c r="K15" s="353">
        <f>SUM(K9:K14)</f>
        <v>0</v>
      </c>
      <c r="L15" s="367">
        <v>0</v>
      </c>
      <c r="M15" s="353">
        <f>SUM(M9:M14)</f>
        <v>16</v>
      </c>
      <c r="N15" s="368">
        <v>0</v>
      </c>
    </row>
    <row r="16" spans="1:14" ht="13.5" customHeight="1">
      <c r="A16" s="257" t="s">
        <v>124</v>
      </c>
      <c r="B16" s="228" t="s">
        <v>211</v>
      </c>
      <c r="C16" s="369">
        <v>23</v>
      </c>
      <c r="D16" s="370">
        <v>12</v>
      </c>
      <c r="E16" s="371">
        <v>6</v>
      </c>
      <c r="F16" s="372">
        <v>1</v>
      </c>
      <c r="G16" s="373">
        <v>2</v>
      </c>
      <c r="H16" s="374">
        <v>0</v>
      </c>
      <c r="I16" s="373">
        <v>3</v>
      </c>
      <c r="J16" s="374">
        <v>1</v>
      </c>
      <c r="K16" s="373">
        <v>0</v>
      </c>
      <c r="L16" s="374">
        <v>0</v>
      </c>
      <c r="M16" s="373">
        <v>1</v>
      </c>
      <c r="N16" s="375">
        <v>0</v>
      </c>
    </row>
    <row r="17" spans="1:14" ht="13.5" customHeight="1">
      <c r="A17" s="258"/>
      <c r="B17" s="228" t="s">
        <v>213</v>
      </c>
      <c r="C17" s="377">
        <v>63</v>
      </c>
      <c r="D17" s="364">
        <v>12</v>
      </c>
      <c r="E17" s="353">
        <v>46</v>
      </c>
      <c r="F17" s="365">
        <v>7</v>
      </c>
      <c r="G17" s="366">
        <v>13</v>
      </c>
      <c r="H17" s="367">
        <v>2</v>
      </c>
      <c r="I17" s="366">
        <v>24</v>
      </c>
      <c r="J17" s="367">
        <v>2</v>
      </c>
      <c r="K17" s="366">
        <v>0</v>
      </c>
      <c r="L17" s="367">
        <v>0</v>
      </c>
      <c r="M17" s="366">
        <v>9</v>
      </c>
      <c r="N17" s="368">
        <v>3</v>
      </c>
    </row>
    <row r="18" spans="1:14" ht="13.5" customHeight="1">
      <c r="A18" s="258"/>
      <c r="B18" s="228" t="s">
        <v>215</v>
      </c>
      <c r="C18" s="377">
        <v>60</v>
      </c>
      <c r="D18" s="364">
        <v>21</v>
      </c>
      <c r="E18" s="353">
        <v>40</v>
      </c>
      <c r="F18" s="365">
        <v>8</v>
      </c>
      <c r="G18" s="366">
        <v>14</v>
      </c>
      <c r="H18" s="367">
        <v>1</v>
      </c>
      <c r="I18" s="366">
        <v>22</v>
      </c>
      <c r="J18" s="367">
        <v>7</v>
      </c>
      <c r="K18" s="366">
        <v>0</v>
      </c>
      <c r="L18" s="367">
        <v>0</v>
      </c>
      <c r="M18" s="366">
        <v>4</v>
      </c>
      <c r="N18" s="368">
        <v>0</v>
      </c>
    </row>
    <row r="19" spans="1:14" s="362" customFormat="1" ht="13.5" customHeight="1">
      <c r="A19" s="258"/>
      <c r="B19" s="228" t="s">
        <v>218</v>
      </c>
      <c r="C19" s="377">
        <v>742</v>
      </c>
      <c r="D19" s="364">
        <v>58</v>
      </c>
      <c r="E19" s="353">
        <v>317</v>
      </c>
      <c r="F19" s="365">
        <v>22</v>
      </c>
      <c r="G19" s="366">
        <v>86</v>
      </c>
      <c r="H19" s="367">
        <v>6</v>
      </c>
      <c r="I19" s="366">
        <v>196</v>
      </c>
      <c r="J19" s="367">
        <v>16</v>
      </c>
      <c r="K19" s="366">
        <v>0</v>
      </c>
      <c r="L19" s="367">
        <v>0</v>
      </c>
      <c r="M19" s="366">
        <v>35</v>
      </c>
      <c r="N19" s="368">
        <v>0</v>
      </c>
    </row>
    <row r="20" spans="1:14" s="362" customFormat="1" ht="13.5" customHeight="1">
      <c r="A20" s="258"/>
      <c r="B20" s="228" t="s">
        <v>225</v>
      </c>
      <c r="C20" s="377">
        <v>308</v>
      </c>
      <c r="D20" s="364">
        <v>45</v>
      </c>
      <c r="E20" s="353">
        <v>156</v>
      </c>
      <c r="F20" s="365">
        <v>17</v>
      </c>
      <c r="G20" s="366">
        <v>46</v>
      </c>
      <c r="H20" s="367">
        <v>8</v>
      </c>
      <c r="I20" s="366">
        <v>94</v>
      </c>
      <c r="J20" s="367">
        <v>8</v>
      </c>
      <c r="K20" s="366">
        <v>1</v>
      </c>
      <c r="L20" s="367">
        <v>0</v>
      </c>
      <c r="M20" s="366">
        <v>15</v>
      </c>
      <c r="N20" s="368">
        <v>1</v>
      </c>
    </row>
    <row r="21" spans="1:14" s="362" customFormat="1" ht="13.5" customHeight="1">
      <c r="A21" s="258"/>
      <c r="B21" s="228" t="s">
        <v>232</v>
      </c>
      <c r="C21" s="377">
        <v>3379</v>
      </c>
      <c r="D21" s="364">
        <v>248</v>
      </c>
      <c r="E21" s="353">
        <v>1295</v>
      </c>
      <c r="F21" s="365">
        <v>91</v>
      </c>
      <c r="G21" s="366">
        <v>175</v>
      </c>
      <c r="H21" s="367">
        <v>26</v>
      </c>
      <c r="I21" s="366">
        <v>943</v>
      </c>
      <c r="J21" s="367">
        <v>55</v>
      </c>
      <c r="K21" s="366">
        <v>2</v>
      </c>
      <c r="L21" s="367">
        <v>0</v>
      </c>
      <c r="M21" s="366">
        <v>175</v>
      </c>
      <c r="N21" s="368">
        <v>10</v>
      </c>
    </row>
    <row r="22" spans="1:14" s="362" customFormat="1" ht="13.5" customHeight="1">
      <c r="A22" s="258"/>
      <c r="B22" s="228" t="s">
        <v>34</v>
      </c>
      <c r="C22" s="377">
        <v>990</v>
      </c>
      <c r="D22" s="364">
        <v>87</v>
      </c>
      <c r="E22" s="353">
        <v>575</v>
      </c>
      <c r="F22" s="365">
        <v>33</v>
      </c>
      <c r="G22" s="366">
        <v>125</v>
      </c>
      <c r="H22" s="367">
        <v>7</v>
      </c>
      <c r="I22" s="366">
        <v>354</v>
      </c>
      <c r="J22" s="367">
        <v>25</v>
      </c>
      <c r="K22" s="366">
        <v>1</v>
      </c>
      <c r="L22" s="367">
        <v>0</v>
      </c>
      <c r="M22" s="366">
        <v>95</v>
      </c>
      <c r="N22" s="368">
        <v>1</v>
      </c>
    </row>
    <row r="23" spans="1:14" s="362" customFormat="1" ht="13.5" customHeight="1">
      <c r="A23" s="258"/>
      <c r="B23" s="228" t="s">
        <v>246</v>
      </c>
      <c r="C23" s="369">
        <v>175</v>
      </c>
      <c r="D23" s="370">
        <v>30</v>
      </c>
      <c r="E23" s="371">
        <v>135</v>
      </c>
      <c r="F23" s="372">
        <v>7</v>
      </c>
      <c r="G23" s="373">
        <v>31</v>
      </c>
      <c r="H23" s="374">
        <v>3</v>
      </c>
      <c r="I23" s="373">
        <v>94</v>
      </c>
      <c r="J23" s="374">
        <v>4</v>
      </c>
      <c r="K23" s="373">
        <v>0</v>
      </c>
      <c r="L23" s="374">
        <v>0</v>
      </c>
      <c r="M23" s="373">
        <v>10</v>
      </c>
      <c r="N23" s="375">
        <v>0</v>
      </c>
    </row>
    <row r="24" spans="1:14" s="362" customFormat="1" ht="13.5" customHeight="1">
      <c r="A24" s="258"/>
      <c r="B24" s="228" t="s">
        <v>248</v>
      </c>
      <c r="C24" s="377">
        <v>39</v>
      </c>
      <c r="D24" s="364">
        <v>15</v>
      </c>
      <c r="E24" s="353">
        <v>23</v>
      </c>
      <c r="F24" s="365">
        <v>4</v>
      </c>
      <c r="G24" s="366">
        <v>6</v>
      </c>
      <c r="H24" s="367">
        <v>0</v>
      </c>
      <c r="I24" s="366">
        <v>9</v>
      </c>
      <c r="J24" s="367">
        <v>3</v>
      </c>
      <c r="K24" s="366">
        <v>0</v>
      </c>
      <c r="L24" s="367">
        <v>0</v>
      </c>
      <c r="M24" s="366">
        <v>8</v>
      </c>
      <c r="N24" s="368">
        <v>1</v>
      </c>
    </row>
    <row r="25" spans="1:14" s="362" customFormat="1" ht="13.5" customHeight="1">
      <c r="A25" s="258"/>
      <c r="B25" s="228" t="s">
        <v>250</v>
      </c>
      <c r="C25" s="378">
        <v>80</v>
      </c>
      <c r="D25" s="379">
        <v>26</v>
      </c>
      <c r="E25" s="380">
        <v>44</v>
      </c>
      <c r="F25" s="381">
        <v>3</v>
      </c>
      <c r="G25" s="382">
        <v>16</v>
      </c>
      <c r="H25" s="383">
        <v>0</v>
      </c>
      <c r="I25" s="382">
        <v>23</v>
      </c>
      <c r="J25" s="383">
        <v>3</v>
      </c>
      <c r="K25" s="382">
        <v>1</v>
      </c>
      <c r="L25" s="383">
        <v>0</v>
      </c>
      <c r="M25" s="382">
        <v>4</v>
      </c>
      <c r="N25" s="384">
        <v>0</v>
      </c>
    </row>
    <row r="26" spans="1:14" s="362" customFormat="1" ht="13.5" customHeight="1">
      <c r="A26" s="259"/>
      <c r="B26" s="229" t="s">
        <v>318</v>
      </c>
      <c r="C26" s="353">
        <f aca="true" t="shared" si="1" ref="C26:K26">SUM(C16:C25)</f>
        <v>5859</v>
      </c>
      <c r="D26" s="364">
        <f t="shared" si="1"/>
        <v>554</v>
      </c>
      <c r="E26" s="353">
        <f t="shared" si="1"/>
        <v>2637</v>
      </c>
      <c r="F26" s="365">
        <f t="shared" si="1"/>
        <v>193</v>
      </c>
      <c r="G26" s="366">
        <f t="shared" si="1"/>
        <v>514</v>
      </c>
      <c r="H26" s="367">
        <f t="shared" si="1"/>
        <v>53</v>
      </c>
      <c r="I26" s="366">
        <f t="shared" si="1"/>
        <v>1762</v>
      </c>
      <c r="J26" s="367">
        <f t="shared" si="1"/>
        <v>124</v>
      </c>
      <c r="K26" s="366">
        <f t="shared" si="1"/>
        <v>5</v>
      </c>
      <c r="L26" s="367">
        <v>0</v>
      </c>
      <c r="M26" s="366">
        <f>SUM(M16:M25)</f>
        <v>356</v>
      </c>
      <c r="N26" s="368">
        <f>SUM(N16:N25)</f>
        <v>16</v>
      </c>
    </row>
    <row r="27" spans="1:14" ht="13.5" customHeight="1">
      <c r="A27" s="257" t="s">
        <v>320</v>
      </c>
      <c r="B27" s="228" t="s">
        <v>255</v>
      </c>
      <c r="C27" s="369">
        <v>12</v>
      </c>
      <c r="D27" s="370">
        <v>3</v>
      </c>
      <c r="E27" s="371">
        <v>9</v>
      </c>
      <c r="F27" s="372">
        <v>3</v>
      </c>
      <c r="G27" s="373">
        <v>1</v>
      </c>
      <c r="H27" s="374">
        <v>1</v>
      </c>
      <c r="I27" s="373">
        <v>5</v>
      </c>
      <c r="J27" s="374">
        <v>2</v>
      </c>
      <c r="K27" s="373">
        <v>2</v>
      </c>
      <c r="L27" s="374">
        <v>0</v>
      </c>
      <c r="M27" s="373">
        <v>1</v>
      </c>
      <c r="N27" s="375">
        <v>0</v>
      </c>
    </row>
    <row r="28" spans="1:14" ht="13.5" customHeight="1">
      <c r="A28" s="258"/>
      <c r="B28" s="228" t="s">
        <v>257</v>
      </c>
      <c r="C28" s="377">
        <v>40</v>
      </c>
      <c r="D28" s="364">
        <v>11</v>
      </c>
      <c r="E28" s="353">
        <v>19</v>
      </c>
      <c r="F28" s="365">
        <v>4</v>
      </c>
      <c r="G28" s="366">
        <v>3</v>
      </c>
      <c r="H28" s="367">
        <v>0</v>
      </c>
      <c r="I28" s="366">
        <v>13</v>
      </c>
      <c r="J28" s="367">
        <v>4</v>
      </c>
      <c r="K28" s="366">
        <v>0</v>
      </c>
      <c r="L28" s="367">
        <v>0</v>
      </c>
      <c r="M28" s="366">
        <v>3</v>
      </c>
      <c r="N28" s="368">
        <v>0</v>
      </c>
    </row>
    <row r="29" spans="1:14" ht="13.5" customHeight="1">
      <c r="A29" s="258"/>
      <c r="B29" s="228" t="s">
        <v>259</v>
      </c>
      <c r="C29" s="377">
        <v>35</v>
      </c>
      <c r="D29" s="364">
        <v>9</v>
      </c>
      <c r="E29" s="353">
        <v>17</v>
      </c>
      <c r="F29" s="365">
        <v>3</v>
      </c>
      <c r="G29" s="366">
        <v>8</v>
      </c>
      <c r="H29" s="367">
        <v>1</v>
      </c>
      <c r="I29" s="366">
        <v>8</v>
      </c>
      <c r="J29" s="367">
        <v>2</v>
      </c>
      <c r="K29" s="366">
        <v>0</v>
      </c>
      <c r="L29" s="367">
        <v>0</v>
      </c>
      <c r="M29" s="366">
        <v>1</v>
      </c>
      <c r="N29" s="368">
        <v>0</v>
      </c>
    </row>
    <row r="30" spans="1:14" ht="13.5" customHeight="1">
      <c r="A30" s="258"/>
      <c r="B30" s="228" t="s">
        <v>261</v>
      </c>
      <c r="C30" s="377">
        <v>62</v>
      </c>
      <c r="D30" s="364">
        <v>12</v>
      </c>
      <c r="E30" s="353">
        <v>43</v>
      </c>
      <c r="F30" s="365">
        <v>6</v>
      </c>
      <c r="G30" s="366">
        <v>10</v>
      </c>
      <c r="H30" s="367">
        <v>2</v>
      </c>
      <c r="I30" s="366">
        <v>25</v>
      </c>
      <c r="J30" s="367">
        <v>4</v>
      </c>
      <c r="K30" s="366">
        <v>1</v>
      </c>
      <c r="L30" s="367">
        <v>0</v>
      </c>
      <c r="M30" s="366">
        <v>7</v>
      </c>
      <c r="N30" s="368">
        <v>0</v>
      </c>
    </row>
    <row r="31" spans="1:14" ht="13.5" customHeight="1">
      <c r="A31" s="258"/>
      <c r="B31" s="228" t="s">
        <v>264</v>
      </c>
      <c r="C31" s="377">
        <v>72</v>
      </c>
      <c r="D31" s="364">
        <v>16</v>
      </c>
      <c r="E31" s="353">
        <v>46</v>
      </c>
      <c r="F31" s="365">
        <v>5</v>
      </c>
      <c r="G31" s="366">
        <v>13</v>
      </c>
      <c r="H31" s="367">
        <v>2</v>
      </c>
      <c r="I31" s="366">
        <v>32</v>
      </c>
      <c r="J31" s="367">
        <v>3</v>
      </c>
      <c r="K31" s="366">
        <v>0</v>
      </c>
      <c r="L31" s="367">
        <v>0</v>
      </c>
      <c r="M31" s="366">
        <v>1</v>
      </c>
      <c r="N31" s="368">
        <v>0</v>
      </c>
    </row>
    <row r="32" spans="1:14" ht="13.5" customHeight="1">
      <c r="A32" s="258"/>
      <c r="B32" s="228" t="s">
        <v>35</v>
      </c>
      <c r="C32" s="377">
        <v>573</v>
      </c>
      <c r="D32" s="364">
        <v>102</v>
      </c>
      <c r="E32" s="353">
        <v>450</v>
      </c>
      <c r="F32" s="365">
        <v>24</v>
      </c>
      <c r="G32" s="366">
        <v>77</v>
      </c>
      <c r="H32" s="367">
        <v>5</v>
      </c>
      <c r="I32" s="366">
        <v>324</v>
      </c>
      <c r="J32" s="367">
        <v>19</v>
      </c>
      <c r="K32" s="366">
        <v>2</v>
      </c>
      <c r="L32" s="367">
        <v>0</v>
      </c>
      <c r="M32" s="366">
        <v>47</v>
      </c>
      <c r="N32" s="368">
        <v>0</v>
      </c>
    </row>
    <row r="33" spans="1:14" ht="13.5" customHeight="1">
      <c r="A33" s="258"/>
      <c r="B33" s="228" t="s">
        <v>273</v>
      </c>
      <c r="C33" s="360">
        <v>114</v>
      </c>
      <c r="D33" s="361">
        <v>8</v>
      </c>
      <c r="E33" s="355">
        <v>98</v>
      </c>
      <c r="F33" s="354">
        <v>0</v>
      </c>
      <c r="G33" s="356">
        <v>26</v>
      </c>
      <c r="H33" s="357">
        <v>0</v>
      </c>
      <c r="I33" s="356">
        <v>63</v>
      </c>
      <c r="J33" s="357">
        <v>0</v>
      </c>
      <c r="K33" s="356">
        <v>0</v>
      </c>
      <c r="L33" s="357">
        <v>0</v>
      </c>
      <c r="M33" s="356">
        <v>9</v>
      </c>
      <c r="N33" s="358">
        <v>0</v>
      </c>
    </row>
    <row r="34" spans="1:14" s="362" customFormat="1" ht="13.5" customHeight="1">
      <c r="A34" s="259"/>
      <c r="B34" s="229" t="s">
        <v>318</v>
      </c>
      <c r="C34" s="353">
        <f aca="true" t="shared" si="2" ref="C34:J34">SUM(C27:C33)</f>
        <v>908</v>
      </c>
      <c r="D34" s="364">
        <f t="shared" si="2"/>
        <v>161</v>
      </c>
      <c r="E34" s="353">
        <f t="shared" si="2"/>
        <v>682</v>
      </c>
      <c r="F34" s="365">
        <f t="shared" si="2"/>
        <v>45</v>
      </c>
      <c r="G34" s="366">
        <f t="shared" si="2"/>
        <v>138</v>
      </c>
      <c r="H34" s="367">
        <f t="shared" si="2"/>
        <v>11</v>
      </c>
      <c r="I34" s="366">
        <f t="shared" si="2"/>
        <v>470</v>
      </c>
      <c r="J34" s="367">
        <f t="shared" si="2"/>
        <v>34</v>
      </c>
      <c r="K34" s="366">
        <v>5</v>
      </c>
      <c r="L34" s="367">
        <v>0</v>
      </c>
      <c r="M34" s="366">
        <f>SUM(M27:M33)</f>
        <v>69</v>
      </c>
      <c r="N34" s="368">
        <v>0</v>
      </c>
    </row>
    <row r="35" spans="1:14" ht="13.5" customHeight="1">
      <c r="A35" s="257" t="s">
        <v>321</v>
      </c>
      <c r="B35" s="228" t="s">
        <v>275</v>
      </c>
      <c r="C35" s="369">
        <v>71</v>
      </c>
      <c r="D35" s="370">
        <v>13</v>
      </c>
      <c r="E35" s="371">
        <v>30</v>
      </c>
      <c r="F35" s="372">
        <v>1</v>
      </c>
      <c r="G35" s="373">
        <v>12</v>
      </c>
      <c r="H35" s="374">
        <v>0</v>
      </c>
      <c r="I35" s="373">
        <v>15</v>
      </c>
      <c r="J35" s="374">
        <v>1</v>
      </c>
      <c r="K35" s="373">
        <v>0</v>
      </c>
      <c r="L35" s="374">
        <v>0</v>
      </c>
      <c r="M35" s="373">
        <v>3</v>
      </c>
      <c r="N35" s="375">
        <v>0</v>
      </c>
    </row>
    <row r="36" spans="1:14" ht="13.5" customHeight="1">
      <c r="A36" s="258"/>
      <c r="B36" s="228" t="s">
        <v>277</v>
      </c>
      <c r="C36" s="377">
        <v>61</v>
      </c>
      <c r="D36" s="364">
        <v>25</v>
      </c>
      <c r="E36" s="353">
        <v>37</v>
      </c>
      <c r="F36" s="365">
        <v>5</v>
      </c>
      <c r="G36" s="366">
        <v>6</v>
      </c>
      <c r="H36" s="367">
        <v>0</v>
      </c>
      <c r="I36" s="366">
        <v>26</v>
      </c>
      <c r="J36" s="367">
        <v>5</v>
      </c>
      <c r="K36" s="366">
        <v>1</v>
      </c>
      <c r="L36" s="367">
        <v>0</v>
      </c>
      <c r="M36" s="366">
        <v>4</v>
      </c>
      <c r="N36" s="368">
        <v>0</v>
      </c>
    </row>
    <row r="37" spans="1:14" ht="13.5" customHeight="1">
      <c r="A37" s="258"/>
      <c r="B37" s="228" t="s">
        <v>279</v>
      </c>
      <c r="C37" s="377">
        <v>695</v>
      </c>
      <c r="D37" s="364">
        <v>159</v>
      </c>
      <c r="E37" s="353">
        <v>435</v>
      </c>
      <c r="F37" s="365">
        <v>39</v>
      </c>
      <c r="G37" s="366">
        <v>59</v>
      </c>
      <c r="H37" s="367">
        <v>5</v>
      </c>
      <c r="I37" s="366">
        <v>310</v>
      </c>
      <c r="J37" s="367">
        <v>30</v>
      </c>
      <c r="K37" s="366">
        <v>0</v>
      </c>
      <c r="L37" s="367">
        <v>0</v>
      </c>
      <c r="M37" s="366">
        <v>66</v>
      </c>
      <c r="N37" s="368">
        <v>4</v>
      </c>
    </row>
    <row r="38" spans="1:14" ht="13.5" customHeight="1">
      <c r="A38" s="258"/>
      <c r="B38" s="228" t="s">
        <v>291</v>
      </c>
      <c r="C38" s="377">
        <v>471</v>
      </c>
      <c r="D38" s="364">
        <v>81</v>
      </c>
      <c r="E38" s="353">
        <v>331</v>
      </c>
      <c r="F38" s="365">
        <v>38</v>
      </c>
      <c r="G38" s="366">
        <v>56</v>
      </c>
      <c r="H38" s="367">
        <v>10</v>
      </c>
      <c r="I38" s="366">
        <v>245</v>
      </c>
      <c r="J38" s="367">
        <v>27</v>
      </c>
      <c r="K38" s="366">
        <v>3</v>
      </c>
      <c r="L38" s="367">
        <v>0</v>
      </c>
      <c r="M38" s="366">
        <v>27</v>
      </c>
      <c r="N38" s="368">
        <v>1</v>
      </c>
    </row>
    <row r="39" spans="1:14" ht="13.5" customHeight="1">
      <c r="A39" s="258"/>
      <c r="B39" s="228" t="s">
        <v>75</v>
      </c>
      <c r="C39" s="377">
        <v>26</v>
      </c>
      <c r="D39" s="364">
        <v>3</v>
      </c>
      <c r="E39" s="353">
        <v>17</v>
      </c>
      <c r="F39" s="365">
        <v>0</v>
      </c>
      <c r="G39" s="366">
        <v>3</v>
      </c>
      <c r="H39" s="367">
        <v>0</v>
      </c>
      <c r="I39" s="366">
        <v>12</v>
      </c>
      <c r="J39" s="367">
        <v>0</v>
      </c>
      <c r="K39" s="366">
        <v>0</v>
      </c>
      <c r="L39" s="367">
        <v>0</v>
      </c>
      <c r="M39" s="366">
        <v>2</v>
      </c>
      <c r="N39" s="368">
        <v>0</v>
      </c>
    </row>
    <row r="40" spans="1:14" ht="13.5" customHeight="1">
      <c r="A40" s="258"/>
      <c r="B40" s="228" t="s">
        <v>36</v>
      </c>
      <c r="C40" s="378">
        <v>18</v>
      </c>
      <c r="D40" s="379">
        <v>7</v>
      </c>
      <c r="E40" s="380">
        <v>9</v>
      </c>
      <c r="F40" s="381">
        <v>1</v>
      </c>
      <c r="G40" s="382">
        <v>3</v>
      </c>
      <c r="H40" s="383">
        <v>1</v>
      </c>
      <c r="I40" s="382">
        <v>3</v>
      </c>
      <c r="J40" s="383">
        <v>0</v>
      </c>
      <c r="K40" s="382">
        <v>1</v>
      </c>
      <c r="L40" s="383">
        <v>0</v>
      </c>
      <c r="M40" s="382">
        <v>2</v>
      </c>
      <c r="N40" s="384">
        <v>0</v>
      </c>
    </row>
    <row r="41" spans="1:14" s="362" customFormat="1" ht="13.5" customHeight="1">
      <c r="A41" s="259"/>
      <c r="B41" s="229" t="s">
        <v>318</v>
      </c>
      <c r="C41" s="353">
        <f aca="true" t="shared" si="3" ref="C41:J41">SUM(C35:C40)</f>
        <v>1342</v>
      </c>
      <c r="D41" s="364">
        <f t="shared" si="3"/>
        <v>288</v>
      </c>
      <c r="E41" s="353">
        <f t="shared" si="3"/>
        <v>859</v>
      </c>
      <c r="F41" s="365">
        <f t="shared" si="3"/>
        <v>84</v>
      </c>
      <c r="G41" s="366">
        <f t="shared" si="3"/>
        <v>139</v>
      </c>
      <c r="H41" s="367">
        <f t="shared" si="3"/>
        <v>16</v>
      </c>
      <c r="I41" s="366">
        <f t="shared" si="3"/>
        <v>611</v>
      </c>
      <c r="J41" s="367">
        <f t="shared" si="3"/>
        <v>63</v>
      </c>
      <c r="K41" s="366">
        <v>5</v>
      </c>
      <c r="L41" s="367">
        <v>0</v>
      </c>
      <c r="M41" s="366">
        <f>SUM(M35:M40)</f>
        <v>104</v>
      </c>
      <c r="N41" s="368">
        <f>SUM(N35:N40)</f>
        <v>5</v>
      </c>
    </row>
    <row r="42" spans="1:14" ht="13.5" customHeight="1">
      <c r="A42" s="257" t="s">
        <v>322</v>
      </c>
      <c r="B42" s="228" t="s">
        <v>79</v>
      </c>
      <c r="C42" s="369">
        <v>16</v>
      </c>
      <c r="D42" s="370">
        <v>6</v>
      </c>
      <c r="E42" s="371">
        <v>9</v>
      </c>
      <c r="F42" s="375">
        <v>1</v>
      </c>
      <c r="G42" s="369">
        <v>2</v>
      </c>
      <c r="H42" s="374">
        <v>0</v>
      </c>
      <c r="I42" s="373">
        <v>7</v>
      </c>
      <c r="J42" s="374">
        <v>1</v>
      </c>
      <c r="K42" s="373">
        <v>0</v>
      </c>
      <c r="L42" s="374">
        <v>0</v>
      </c>
      <c r="M42" s="373">
        <v>0</v>
      </c>
      <c r="N42" s="375">
        <v>0</v>
      </c>
    </row>
    <row r="43" spans="1:14" ht="13.5" customHeight="1">
      <c r="A43" s="258"/>
      <c r="B43" s="228" t="s">
        <v>81</v>
      </c>
      <c r="C43" s="377">
        <v>12</v>
      </c>
      <c r="D43" s="364">
        <v>1</v>
      </c>
      <c r="E43" s="353">
        <v>5</v>
      </c>
      <c r="F43" s="368">
        <v>0</v>
      </c>
      <c r="G43" s="377">
        <v>1</v>
      </c>
      <c r="H43" s="367">
        <v>0</v>
      </c>
      <c r="I43" s="377">
        <v>4</v>
      </c>
      <c r="J43" s="367">
        <v>0</v>
      </c>
      <c r="K43" s="377">
        <v>0</v>
      </c>
      <c r="L43" s="367">
        <v>0</v>
      </c>
      <c r="M43" s="377">
        <v>0</v>
      </c>
      <c r="N43" s="368">
        <v>0</v>
      </c>
    </row>
    <row r="44" spans="1:14" ht="13.5" customHeight="1">
      <c r="A44" s="258"/>
      <c r="B44" s="228" t="s">
        <v>82</v>
      </c>
      <c r="C44" s="377">
        <v>50</v>
      </c>
      <c r="D44" s="364">
        <v>5</v>
      </c>
      <c r="E44" s="353">
        <v>34</v>
      </c>
      <c r="F44" s="368">
        <v>0</v>
      </c>
      <c r="G44" s="377">
        <v>20</v>
      </c>
      <c r="H44" s="367">
        <v>0</v>
      </c>
      <c r="I44" s="377">
        <v>8</v>
      </c>
      <c r="J44" s="367">
        <v>0</v>
      </c>
      <c r="K44" s="377">
        <v>0</v>
      </c>
      <c r="L44" s="367">
        <v>0</v>
      </c>
      <c r="M44" s="377">
        <v>6</v>
      </c>
      <c r="N44" s="368">
        <v>0</v>
      </c>
    </row>
    <row r="45" spans="1:14" ht="13.5" customHeight="1">
      <c r="A45" s="258"/>
      <c r="B45" s="228" t="s">
        <v>85</v>
      </c>
      <c r="C45" s="377">
        <v>60</v>
      </c>
      <c r="D45" s="364">
        <v>17</v>
      </c>
      <c r="E45" s="353">
        <v>40</v>
      </c>
      <c r="F45" s="368">
        <v>2</v>
      </c>
      <c r="G45" s="377">
        <v>2</v>
      </c>
      <c r="H45" s="367">
        <v>1</v>
      </c>
      <c r="I45" s="377">
        <v>27</v>
      </c>
      <c r="J45" s="367">
        <v>1</v>
      </c>
      <c r="K45" s="377">
        <v>1</v>
      </c>
      <c r="L45" s="367">
        <v>0</v>
      </c>
      <c r="M45" s="377">
        <v>10</v>
      </c>
      <c r="N45" s="368">
        <v>0</v>
      </c>
    </row>
    <row r="46" spans="1:14" ht="13.5" customHeight="1">
      <c r="A46" s="258"/>
      <c r="B46" s="228" t="s">
        <v>89</v>
      </c>
      <c r="C46" s="377">
        <v>32</v>
      </c>
      <c r="D46" s="364">
        <v>6</v>
      </c>
      <c r="E46" s="353">
        <v>27</v>
      </c>
      <c r="F46" s="368">
        <v>2</v>
      </c>
      <c r="G46" s="377">
        <v>6</v>
      </c>
      <c r="H46" s="367">
        <v>1</v>
      </c>
      <c r="I46" s="377">
        <v>18</v>
      </c>
      <c r="J46" s="367">
        <v>1</v>
      </c>
      <c r="K46" s="377">
        <v>0</v>
      </c>
      <c r="L46" s="367">
        <v>0</v>
      </c>
      <c r="M46" s="377">
        <v>3</v>
      </c>
      <c r="N46" s="368">
        <v>0</v>
      </c>
    </row>
    <row r="47" spans="1:14" ht="13.5" customHeight="1">
      <c r="A47" s="258"/>
      <c r="B47" s="228" t="s">
        <v>91</v>
      </c>
      <c r="C47" s="377">
        <v>24</v>
      </c>
      <c r="D47" s="364">
        <v>6</v>
      </c>
      <c r="E47" s="353">
        <v>13</v>
      </c>
      <c r="F47" s="368">
        <v>0</v>
      </c>
      <c r="G47" s="377">
        <v>3</v>
      </c>
      <c r="H47" s="367">
        <v>0</v>
      </c>
      <c r="I47" s="377">
        <v>8</v>
      </c>
      <c r="J47" s="367">
        <v>0</v>
      </c>
      <c r="K47" s="377">
        <v>0</v>
      </c>
      <c r="L47" s="367">
        <v>0</v>
      </c>
      <c r="M47" s="377">
        <v>2</v>
      </c>
      <c r="N47" s="368">
        <v>0</v>
      </c>
    </row>
    <row r="48" spans="1:14" ht="13.5" customHeight="1">
      <c r="A48" s="258"/>
      <c r="B48" s="228" t="s">
        <v>323</v>
      </c>
      <c r="C48" s="377">
        <v>24</v>
      </c>
      <c r="D48" s="379">
        <v>9</v>
      </c>
      <c r="E48" s="353">
        <v>8</v>
      </c>
      <c r="F48" s="384">
        <v>2</v>
      </c>
      <c r="G48" s="377">
        <v>2</v>
      </c>
      <c r="H48" s="383">
        <v>0</v>
      </c>
      <c r="I48" s="377">
        <v>6</v>
      </c>
      <c r="J48" s="383">
        <v>2</v>
      </c>
      <c r="K48" s="377">
        <v>0</v>
      </c>
      <c r="L48" s="383">
        <v>0</v>
      </c>
      <c r="M48" s="377">
        <v>0</v>
      </c>
      <c r="N48" s="384">
        <v>0</v>
      </c>
    </row>
    <row r="49" spans="1:14" ht="13.5" customHeight="1">
      <c r="A49" s="258"/>
      <c r="B49" s="228" t="s">
        <v>95</v>
      </c>
      <c r="C49" s="377">
        <v>34</v>
      </c>
      <c r="D49" s="364">
        <v>7</v>
      </c>
      <c r="E49" s="353">
        <v>22</v>
      </c>
      <c r="F49" s="368">
        <v>0</v>
      </c>
      <c r="G49" s="377">
        <v>6</v>
      </c>
      <c r="H49" s="367">
        <v>0</v>
      </c>
      <c r="I49" s="377">
        <v>13</v>
      </c>
      <c r="J49" s="367">
        <v>0</v>
      </c>
      <c r="K49" s="377">
        <v>2</v>
      </c>
      <c r="L49" s="367">
        <v>0</v>
      </c>
      <c r="M49" s="377">
        <v>1</v>
      </c>
      <c r="N49" s="368">
        <v>0</v>
      </c>
    </row>
    <row r="50" spans="1:14" ht="13.5" customHeight="1">
      <c r="A50" s="258"/>
      <c r="B50" s="228" t="s">
        <v>37</v>
      </c>
      <c r="C50" s="378">
        <v>1</v>
      </c>
      <c r="D50" s="379">
        <v>1</v>
      </c>
      <c r="E50" s="380">
        <v>1</v>
      </c>
      <c r="F50" s="384">
        <v>1</v>
      </c>
      <c r="G50" s="378">
        <v>0</v>
      </c>
      <c r="H50" s="383">
        <v>0</v>
      </c>
      <c r="I50" s="378">
        <v>1</v>
      </c>
      <c r="J50" s="383">
        <v>1</v>
      </c>
      <c r="K50" s="378">
        <v>0</v>
      </c>
      <c r="L50" s="383">
        <v>0</v>
      </c>
      <c r="M50" s="378">
        <v>0</v>
      </c>
      <c r="N50" s="384">
        <v>0</v>
      </c>
    </row>
    <row r="51" spans="1:14" s="362" customFormat="1" ht="13.5" customHeight="1">
      <c r="A51" s="259"/>
      <c r="B51" s="229" t="s">
        <v>318</v>
      </c>
      <c r="C51" s="353">
        <f aca="true" t="shared" si="4" ref="C51:J51">SUM(C42:C50)</f>
        <v>253</v>
      </c>
      <c r="D51" s="364">
        <f t="shared" si="4"/>
        <v>58</v>
      </c>
      <c r="E51" s="353">
        <f t="shared" si="4"/>
        <v>159</v>
      </c>
      <c r="F51" s="365">
        <f t="shared" si="4"/>
        <v>8</v>
      </c>
      <c r="G51" s="366">
        <f t="shared" si="4"/>
        <v>42</v>
      </c>
      <c r="H51" s="367">
        <f t="shared" si="4"/>
        <v>2</v>
      </c>
      <c r="I51" s="366">
        <f t="shared" si="4"/>
        <v>92</v>
      </c>
      <c r="J51" s="367">
        <f t="shared" si="4"/>
        <v>6</v>
      </c>
      <c r="K51" s="366">
        <v>3</v>
      </c>
      <c r="L51" s="367">
        <v>0</v>
      </c>
      <c r="M51" s="366">
        <f>SUM(M42:M50)</f>
        <v>22</v>
      </c>
      <c r="N51" s="368">
        <v>0</v>
      </c>
    </row>
    <row r="52" spans="1:14" ht="13.5" customHeight="1">
      <c r="A52" s="257" t="s">
        <v>128</v>
      </c>
      <c r="B52" s="228" t="s">
        <v>99</v>
      </c>
      <c r="C52" s="369">
        <v>105</v>
      </c>
      <c r="D52" s="370">
        <v>24</v>
      </c>
      <c r="E52" s="371">
        <v>65</v>
      </c>
      <c r="F52" s="375">
        <v>6</v>
      </c>
      <c r="G52" s="369">
        <v>7</v>
      </c>
      <c r="H52" s="375">
        <v>1</v>
      </c>
      <c r="I52" s="369">
        <v>48</v>
      </c>
      <c r="J52" s="375">
        <v>5</v>
      </c>
      <c r="K52" s="369">
        <v>0</v>
      </c>
      <c r="L52" s="375">
        <v>0</v>
      </c>
      <c r="M52" s="369">
        <v>10</v>
      </c>
      <c r="N52" s="375">
        <v>0</v>
      </c>
    </row>
    <row r="53" spans="1:14" ht="13.5" customHeight="1">
      <c r="A53" s="258"/>
      <c r="B53" s="228" t="s">
        <v>103</v>
      </c>
      <c r="C53" s="377">
        <v>6</v>
      </c>
      <c r="D53" s="364">
        <v>1</v>
      </c>
      <c r="E53" s="353">
        <v>4</v>
      </c>
      <c r="F53" s="368">
        <v>0</v>
      </c>
      <c r="G53" s="377">
        <v>2</v>
      </c>
      <c r="H53" s="368">
        <v>0</v>
      </c>
      <c r="I53" s="377">
        <v>2</v>
      </c>
      <c r="J53" s="368">
        <v>0</v>
      </c>
      <c r="K53" s="377">
        <v>0</v>
      </c>
      <c r="L53" s="368">
        <v>0</v>
      </c>
      <c r="M53" s="377">
        <v>0</v>
      </c>
      <c r="N53" s="368">
        <v>0</v>
      </c>
    </row>
    <row r="54" spans="1:14" ht="13.5" customHeight="1">
      <c r="A54" s="258"/>
      <c r="B54" s="228" t="s">
        <v>324</v>
      </c>
      <c r="C54" s="377">
        <v>9</v>
      </c>
      <c r="D54" s="364">
        <v>3</v>
      </c>
      <c r="E54" s="353">
        <v>6</v>
      </c>
      <c r="F54" s="368">
        <v>1</v>
      </c>
      <c r="G54" s="377">
        <v>1</v>
      </c>
      <c r="H54" s="368">
        <v>1</v>
      </c>
      <c r="I54" s="377">
        <v>5</v>
      </c>
      <c r="J54" s="368">
        <v>0</v>
      </c>
      <c r="K54" s="377">
        <v>0</v>
      </c>
      <c r="L54" s="368">
        <v>0</v>
      </c>
      <c r="M54" s="377">
        <v>0</v>
      </c>
      <c r="N54" s="368">
        <v>0</v>
      </c>
    </row>
    <row r="55" spans="1:14" ht="13.5" customHeight="1">
      <c r="A55" s="258"/>
      <c r="B55" s="228" t="s">
        <v>107</v>
      </c>
      <c r="C55" s="377">
        <v>24</v>
      </c>
      <c r="D55" s="364">
        <v>1</v>
      </c>
      <c r="E55" s="353">
        <v>5</v>
      </c>
      <c r="F55" s="368">
        <v>0</v>
      </c>
      <c r="G55" s="377">
        <v>2</v>
      </c>
      <c r="H55" s="368">
        <v>0</v>
      </c>
      <c r="I55" s="377">
        <v>3</v>
      </c>
      <c r="J55" s="368">
        <v>0</v>
      </c>
      <c r="K55" s="377">
        <v>0</v>
      </c>
      <c r="L55" s="368">
        <v>0</v>
      </c>
      <c r="M55" s="377">
        <v>0</v>
      </c>
      <c r="N55" s="368">
        <v>0</v>
      </c>
    </row>
    <row r="56" spans="1:14" ht="13.5" customHeight="1">
      <c r="A56" s="258"/>
      <c r="B56" s="228" t="s">
        <v>109</v>
      </c>
      <c r="C56" s="377">
        <v>17</v>
      </c>
      <c r="D56" s="364">
        <v>3</v>
      </c>
      <c r="E56" s="353">
        <v>12</v>
      </c>
      <c r="F56" s="368">
        <v>0</v>
      </c>
      <c r="G56" s="377">
        <v>3</v>
      </c>
      <c r="H56" s="368">
        <v>0</v>
      </c>
      <c r="I56" s="377">
        <v>9</v>
      </c>
      <c r="J56" s="368">
        <v>0</v>
      </c>
      <c r="K56" s="377">
        <v>0</v>
      </c>
      <c r="L56" s="368">
        <v>0</v>
      </c>
      <c r="M56" s="377">
        <v>0</v>
      </c>
      <c r="N56" s="368">
        <v>0</v>
      </c>
    </row>
    <row r="57" spans="1:14" ht="13.5" customHeight="1">
      <c r="A57" s="258"/>
      <c r="B57" s="228" t="s">
        <v>111</v>
      </c>
      <c r="C57" s="377">
        <v>8</v>
      </c>
      <c r="D57" s="364">
        <v>3</v>
      </c>
      <c r="E57" s="353">
        <v>3</v>
      </c>
      <c r="F57" s="368">
        <v>0</v>
      </c>
      <c r="G57" s="377">
        <v>1</v>
      </c>
      <c r="H57" s="368">
        <v>0</v>
      </c>
      <c r="I57" s="377">
        <v>1</v>
      </c>
      <c r="J57" s="368">
        <v>0</v>
      </c>
      <c r="K57" s="377">
        <v>0</v>
      </c>
      <c r="L57" s="368">
        <v>0</v>
      </c>
      <c r="M57" s="377">
        <v>1</v>
      </c>
      <c r="N57" s="368">
        <v>0</v>
      </c>
    </row>
    <row r="58" spans="1:14" ht="13.5" customHeight="1">
      <c r="A58" s="258"/>
      <c r="B58" s="228" t="s">
        <v>113</v>
      </c>
      <c r="C58" s="377">
        <v>24</v>
      </c>
      <c r="D58" s="364">
        <v>17</v>
      </c>
      <c r="E58" s="353">
        <v>5</v>
      </c>
      <c r="F58" s="368">
        <v>0</v>
      </c>
      <c r="G58" s="377">
        <v>0</v>
      </c>
      <c r="H58" s="368">
        <v>0</v>
      </c>
      <c r="I58" s="377">
        <v>5</v>
      </c>
      <c r="J58" s="368">
        <v>0</v>
      </c>
      <c r="K58" s="377">
        <v>0</v>
      </c>
      <c r="L58" s="368">
        <v>0</v>
      </c>
      <c r="M58" s="377">
        <v>0</v>
      </c>
      <c r="N58" s="368">
        <v>0</v>
      </c>
    </row>
    <row r="59" spans="1:14" ht="13.5" customHeight="1">
      <c r="A59" s="258"/>
      <c r="B59" s="228" t="s">
        <v>38</v>
      </c>
      <c r="C59" s="378">
        <v>14</v>
      </c>
      <c r="D59" s="379">
        <v>1</v>
      </c>
      <c r="E59" s="353">
        <v>11</v>
      </c>
      <c r="F59" s="368">
        <v>0</v>
      </c>
      <c r="G59" s="377">
        <v>2</v>
      </c>
      <c r="H59" s="368">
        <v>0</v>
      </c>
      <c r="I59" s="377">
        <v>8</v>
      </c>
      <c r="J59" s="368">
        <v>0</v>
      </c>
      <c r="K59" s="377">
        <v>0</v>
      </c>
      <c r="L59" s="368">
        <v>0</v>
      </c>
      <c r="M59" s="377">
        <v>1</v>
      </c>
      <c r="N59" s="368">
        <v>0</v>
      </c>
    </row>
    <row r="60" spans="1:14" s="362" customFormat="1" ht="13.5" customHeight="1">
      <c r="A60" s="259"/>
      <c r="B60" s="229" t="s">
        <v>318</v>
      </c>
      <c r="C60" s="353">
        <f>SUM(C52:C59)</f>
        <v>207</v>
      </c>
      <c r="D60" s="386">
        <f>SUM(D52:D59)</f>
        <v>53</v>
      </c>
      <c r="E60" s="360">
        <f>SUM(E52:E59)</f>
        <v>111</v>
      </c>
      <c r="F60" s="358">
        <f>SUM(F52:F59)</f>
        <v>7</v>
      </c>
      <c r="G60" s="360">
        <f>SUM(G52:G59)</f>
        <v>18</v>
      </c>
      <c r="H60" s="358">
        <v>2</v>
      </c>
      <c r="I60" s="360">
        <f>SUM(I52:I59)</f>
        <v>81</v>
      </c>
      <c r="J60" s="358">
        <v>5</v>
      </c>
      <c r="K60" s="360">
        <v>0</v>
      </c>
      <c r="L60" s="358">
        <v>0</v>
      </c>
      <c r="M60" s="360">
        <f>SUM(M52:M59)</f>
        <v>12</v>
      </c>
      <c r="N60" s="358">
        <v>0</v>
      </c>
    </row>
    <row r="61" spans="1:14" s="362" customFormat="1" ht="13.5" customHeight="1">
      <c r="A61" s="387" t="s">
        <v>39</v>
      </c>
      <c r="B61" s="388"/>
      <c r="C61" s="353">
        <f>C60+C51+C41+C34+C26+C15+C8</f>
        <v>8965</v>
      </c>
      <c r="D61" s="389">
        <f>D8+D15+D26+D34+D41+D51+D60</f>
        <v>1187</v>
      </c>
      <c r="E61" s="353">
        <f>E60+E51+E41+E34+E26+E15+E8</f>
        <v>4706</v>
      </c>
      <c r="F61" s="368">
        <f>F8+F15+F26+F34+F41+F51+F60</f>
        <v>341</v>
      </c>
      <c r="G61" s="377">
        <f>G60+G51+G41+G34+G26+G15+G8</f>
        <v>953</v>
      </c>
      <c r="H61" s="368">
        <f>H8+H15+H26+H34+H41+H51+H60</f>
        <v>86</v>
      </c>
      <c r="I61" s="377">
        <f>I60+I51+I41+I34+I26+I15+I8</f>
        <v>3148</v>
      </c>
      <c r="J61" s="368">
        <f>J60+J51+J41+J34+J26+J15+J8</f>
        <v>234</v>
      </c>
      <c r="K61" s="377">
        <f>K60+K51+K41+K34+K26+K15+K8</f>
        <v>18</v>
      </c>
      <c r="L61" s="368">
        <v>0</v>
      </c>
      <c r="M61" s="377">
        <f>M60+M51+M41+M34+M26+M15+M8</f>
        <v>587</v>
      </c>
      <c r="N61" s="368">
        <f>N60+N51+N41+N34+N26+N15+N8</f>
        <v>21</v>
      </c>
    </row>
    <row r="62" spans="1:14" ht="15.75" customHeight="1">
      <c r="A62" s="390" t="s">
        <v>325</v>
      </c>
      <c r="B62" s="391"/>
      <c r="C62" s="392"/>
      <c r="D62" s="393"/>
      <c r="E62" s="392"/>
      <c r="F62" s="391"/>
      <c r="G62" s="392"/>
      <c r="H62" s="391"/>
      <c r="I62" s="392"/>
      <c r="J62" s="391"/>
      <c r="K62" s="392"/>
      <c r="L62" s="391"/>
      <c r="M62" s="392"/>
      <c r="N62" s="391"/>
    </row>
    <row r="63" spans="1:14" ht="15.75" customHeight="1">
      <c r="A63" s="390" t="s">
        <v>40</v>
      </c>
      <c r="B63" s="391"/>
      <c r="C63" s="392"/>
      <c r="D63" s="393"/>
      <c r="E63" s="392"/>
      <c r="F63" s="391"/>
      <c r="G63" s="392"/>
      <c r="H63" s="391"/>
      <c r="I63" s="392"/>
      <c r="J63" s="391"/>
      <c r="K63" s="392"/>
      <c r="L63" s="391"/>
      <c r="M63" s="392"/>
      <c r="N63" s="391"/>
    </row>
    <row r="64" spans="1:14" ht="15.75" customHeight="1">
      <c r="A64" s="391" t="s">
        <v>41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</row>
    <row r="65" spans="1:14" ht="16.5">
      <c r="A65" s="391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</row>
    <row r="66" spans="3:14" ht="13.5"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</row>
  </sheetData>
  <sheetProtection/>
  <mergeCells count="16">
    <mergeCell ref="A3:B5"/>
    <mergeCell ref="C3:N3"/>
    <mergeCell ref="G5:H5"/>
    <mergeCell ref="K5:L5"/>
    <mergeCell ref="M5:N5"/>
    <mergeCell ref="C4:D5"/>
    <mergeCell ref="E4:F5"/>
    <mergeCell ref="I5:J5"/>
    <mergeCell ref="A9:A15"/>
    <mergeCell ref="A6:A8"/>
    <mergeCell ref="A52:A60"/>
    <mergeCell ref="A61:B61"/>
    <mergeCell ref="A35:A41"/>
    <mergeCell ref="A42:A51"/>
    <mergeCell ref="A16:A26"/>
    <mergeCell ref="A27:A34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6"/>
  <sheetViews>
    <sheetView zoomScale="80" zoomScaleNormal="80" zoomScaleSheetLayoutView="75" workbookViewId="0" topLeftCell="A1">
      <selection activeCell="Q57" sqref="Q57"/>
    </sheetView>
  </sheetViews>
  <sheetFormatPr defaultColWidth="13.00390625" defaultRowHeight="13.5"/>
  <cols>
    <col min="1" max="1" width="6.375" style="362" customWidth="1"/>
    <col min="2" max="2" width="10.125" style="362" customWidth="1"/>
    <col min="3" max="3" width="8.125" style="362" customWidth="1"/>
    <col min="4" max="4" width="6.375" style="362" customWidth="1"/>
    <col min="5" max="5" width="8.125" style="362" customWidth="1"/>
    <col min="6" max="6" width="6.375" style="362" customWidth="1"/>
    <col min="7" max="7" width="8.125" style="362" customWidth="1"/>
    <col min="8" max="8" width="6.375" style="362" customWidth="1"/>
    <col min="9" max="9" width="8.125" style="362" customWidth="1"/>
    <col min="10" max="10" width="6.375" style="362" customWidth="1"/>
    <col min="11" max="11" width="8.125" style="362" customWidth="1"/>
    <col min="12" max="12" width="6.375" style="362" customWidth="1"/>
    <col min="13" max="13" width="8.125" style="362" customWidth="1"/>
    <col min="14" max="14" width="6.375" style="362" customWidth="1"/>
    <col min="15" max="16384" width="7.625" style="338" customWidth="1"/>
  </cols>
  <sheetData>
    <row r="1" s="333" customFormat="1" ht="16.5">
      <c r="A1" s="333" t="s">
        <v>30</v>
      </c>
    </row>
    <row r="2" spans="1:16" s="333" customFormat="1" ht="16.5">
      <c r="A2" s="333" t="s">
        <v>42</v>
      </c>
      <c r="P2" s="333" t="s">
        <v>43</v>
      </c>
    </row>
    <row r="3" spans="1:29" ht="19.5" customHeight="1">
      <c r="A3" s="250" t="s">
        <v>309</v>
      </c>
      <c r="B3" s="334"/>
      <c r="C3" s="335" t="s">
        <v>310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/>
      <c r="P3" s="250" t="s">
        <v>309</v>
      </c>
      <c r="Q3" s="396"/>
      <c r="R3" s="335" t="s">
        <v>310</v>
      </c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8"/>
    </row>
    <row r="4" spans="1:29" ht="14.25" customHeight="1">
      <c r="A4" s="339"/>
      <c r="B4" s="340"/>
      <c r="C4" s="250" t="s">
        <v>311</v>
      </c>
      <c r="D4" s="242"/>
      <c r="E4" s="341" t="s">
        <v>312</v>
      </c>
      <c r="F4" s="342"/>
      <c r="G4" s="343"/>
      <c r="H4" s="343"/>
      <c r="I4" s="343"/>
      <c r="J4" s="343"/>
      <c r="K4" s="343"/>
      <c r="L4" s="343"/>
      <c r="M4" s="344"/>
      <c r="N4" s="345"/>
      <c r="P4" s="233"/>
      <c r="Q4" s="399"/>
      <c r="R4" s="250" t="s">
        <v>311</v>
      </c>
      <c r="S4" s="396"/>
      <c r="T4" s="341" t="s">
        <v>312</v>
      </c>
      <c r="U4" s="342"/>
      <c r="V4" s="343"/>
      <c r="W4" s="343"/>
      <c r="X4" s="343"/>
      <c r="Y4" s="343"/>
      <c r="Z4" s="343"/>
      <c r="AA4" s="343"/>
      <c r="AB4" s="344"/>
      <c r="AC4" s="345"/>
    </row>
    <row r="5" spans="1:29" ht="27" customHeight="1">
      <c r="A5" s="339"/>
      <c r="B5" s="340"/>
      <c r="C5" s="346"/>
      <c r="D5" s="347"/>
      <c r="E5" s="348"/>
      <c r="F5" s="349"/>
      <c r="G5" s="350" t="s">
        <v>44</v>
      </c>
      <c r="H5" s="351"/>
      <c r="I5" s="350" t="s">
        <v>314</v>
      </c>
      <c r="J5" s="351"/>
      <c r="K5" s="350" t="s">
        <v>315</v>
      </c>
      <c r="L5" s="351"/>
      <c r="M5" s="350" t="s">
        <v>316</v>
      </c>
      <c r="N5" s="352"/>
      <c r="P5" s="346"/>
      <c r="Q5" s="400"/>
      <c r="R5" s="346"/>
      <c r="S5" s="400"/>
      <c r="T5" s="348"/>
      <c r="U5" s="349"/>
      <c r="V5" s="350" t="s">
        <v>32</v>
      </c>
      <c r="W5" s="351"/>
      <c r="X5" s="350" t="s">
        <v>314</v>
      </c>
      <c r="Y5" s="351"/>
      <c r="Z5" s="350" t="s">
        <v>315</v>
      </c>
      <c r="AA5" s="351"/>
      <c r="AB5" s="350" t="s">
        <v>316</v>
      </c>
      <c r="AC5" s="352"/>
    </row>
    <row r="6" spans="1:29" ht="13.5" customHeight="1">
      <c r="A6" s="248" t="s">
        <v>317</v>
      </c>
      <c r="B6" s="228"/>
      <c r="C6" s="353"/>
      <c r="D6" s="354"/>
      <c r="E6" s="355"/>
      <c r="F6" s="354"/>
      <c r="G6" s="356"/>
      <c r="H6" s="357"/>
      <c r="I6" s="356"/>
      <c r="J6" s="357"/>
      <c r="K6" s="356"/>
      <c r="L6" s="357"/>
      <c r="M6" s="356"/>
      <c r="N6" s="358"/>
      <c r="P6" s="248" t="s">
        <v>317</v>
      </c>
      <c r="Q6" s="228"/>
      <c r="R6" s="360"/>
      <c r="S6" s="354"/>
      <c r="T6" s="355"/>
      <c r="U6" s="354"/>
      <c r="V6" s="356"/>
      <c r="W6" s="357"/>
      <c r="X6" s="356"/>
      <c r="Y6" s="357"/>
      <c r="Z6" s="356"/>
      <c r="AA6" s="357"/>
      <c r="AB6" s="356"/>
      <c r="AC6" s="358"/>
    </row>
    <row r="7" spans="1:29" s="362" customFormat="1" ht="13.5" customHeight="1">
      <c r="A7" s="359"/>
      <c r="B7" s="228" t="s">
        <v>193</v>
      </c>
      <c r="C7" s="360">
        <v>80</v>
      </c>
      <c r="D7" s="381">
        <v>7</v>
      </c>
      <c r="E7" s="380">
        <v>63</v>
      </c>
      <c r="F7" s="381">
        <v>0</v>
      </c>
      <c r="G7" s="382">
        <v>24</v>
      </c>
      <c r="H7" s="383">
        <v>0</v>
      </c>
      <c r="I7" s="382">
        <v>37</v>
      </c>
      <c r="J7" s="383">
        <v>0</v>
      </c>
      <c r="K7" s="382">
        <v>0</v>
      </c>
      <c r="L7" s="383">
        <v>0</v>
      </c>
      <c r="M7" s="382">
        <v>2</v>
      </c>
      <c r="N7" s="383">
        <v>0</v>
      </c>
      <c r="P7" s="359"/>
      <c r="Q7" s="228" t="s">
        <v>193</v>
      </c>
      <c r="R7" s="378">
        <v>125</v>
      </c>
      <c r="S7" s="381">
        <v>15</v>
      </c>
      <c r="T7" s="380">
        <v>95</v>
      </c>
      <c r="U7" s="381">
        <v>0</v>
      </c>
      <c r="V7" s="382">
        <v>37</v>
      </c>
      <c r="W7" s="383">
        <v>0</v>
      </c>
      <c r="X7" s="382">
        <v>52</v>
      </c>
      <c r="Y7" s="383">
        <v>0</v>
      </c>
      <c r="Z7" s="382">
        <v>0</v>
      </c>
      <c r="AA7" s="383">
        <v>0</v>
      </c>
      <c r="AB7" s="382">
        <v>6</v>
      </c>
      <c r="AC7" s="383">
        <v>0</v>
      </c>
    </row>
    <row r="8" spans="1:29" ht="13.5" customHeight="1">
      <c r="A8" s="363"/>
      <c r="B8" s="228" t="s">
        <v>318</v>
      </c>
      <c r="C8" s="378">
        <v>80</v>
      </c>
      <c r="D8" s="365">
        <v>7</v>
      </c>
      <c r="E8" s="353">
        <v>63</v>
      </c>
      <c r="F8" s="365">
        <v>0</v>
      </c>
      <c r="G8" s="366">
        <v>24</v>
      </c>
      <c r="H8" s="367">
        <v>0</v>
      </c>
      <c r="I8" s="366">
        <v>37</v>
      </c>
      <c r="J8" s="367">
        <v>0</v>
      </c>
      <c r="K8" s="366">
        <v>0</v>
      </c>
      <c r="L8" s="367">
        <v>0</v>
      </c>
      <c r="M8" s="366">
        <v>2</v>
      </c>
      <c r="N8" s="367">
        <v>0</v>
      </c>
      <c r="P8" s="249"/>
      <c r="Q8" s="228" t="s">
        <v>318</v>
      </c>
      <c r="R8" s="353">
        <v>125</v>
      </c>
      <c r="S8" s="365">
        <v>15</v>
      </c>
      <c r="T8" s="353">
        <v>95</v>
      </c>
      <c r="U8" s="365">
        <v>0</v>
      </c>
      <c r="V8" s="366">
        <v>37</v>
      </c>
      <c r="W8" s="367">
        <v>0</v>
      </c>
      <c r="X8" s="366">
        <v>52</v>
      </c>
      <c r="Y8" s="367">
        <v>0</v>
      </c>
      <c r="Z8" s="366">
        <v>0</v>
      </c>
      <c r="AA8" s="367">
        <v>0</v>
      </c>
      <c r="AB8" s="366">
        <v>6</v>
      </c>
      <c r="AC8" s="367">
        <v>0</v>
      </c>
    </row>
    <row r="9" spans="1:29" ht="13.5" customHeight="1">
      <c r="A9" s="257" t="s">
        <v>319</v>
      </c>
      <c r="B9" s="228" t="s">
        <v>197</v>
      </c>
      <c r="C9" s="353">
        <v>12</v>
      </c>
      <c r="D9" s="372">
        <v>2</v>
      </c>
      <c r="E9" s="371">
        <v>2</v>
      </c>
      <c r="F9" s="372">
        <v>0</v>
      </c>
      <c r="G9" s="373">
        <v>1</v>
      </c>
      <c r="H9" s="374">
        <v>0</v>
      </c>
      <c r="I9" s="373">
        <v>1</v>
      </c>
      <c r="J9" s="374">
        <v>0</v>
      </c>
      <c r="K9" s="373">
        <v>0</v>
      </c>
      <c r="L9" s="374">
        <v>0</v>
      </c>
      <c r="M9" s="373">
        <v>0</v>
      </c>
      <c r="N9" s="374">
        <v>0</v>
      </c>
      <c r="P9" s="257" t="s">
        <v>319</v>
      </c>
      <c r="Q9" s="228" t="s">
        <v>197</v>
      </c>
      <c r="R9" s="369">
        <v>12</v>
      </c>
      <c r="S9" s="372">
        <v>2</v>
      </c>
      <c r="T9" s="371">
        <v>2</v>
      </c>
      <c r="U9" s="372">
        <v>0</v>
      </c>
      <c r="V9" s="373">
        <v>1</v>
      </c>
      <c r="W9" s="374">
        <v>0</v>
      </c>
      <c r="X9" s="373">
        <v>1</v>
      </c>
      <c r="Y9" s="374">
        <v>0</v>
      </c>
      <c r="Z9" s="373">
        <v>0</v>
      </c>
      <c r="AA9" s="374">
        <v>0</v>
      </c>
      <c r="AB9" s="373">
        <v>0</v>
      </c>
      <c r="AC9" s="374">
        <v>0</v>
      </c>
    </row>
    <row r="10" spans="1:29" ht="13.5" customHeight="1">
      <c r="A10" s="376"/>
      <c r="B10" s="228" t="s">
        <v>199</v>
      </c>
      <c r="C10" s="369">
        <v>27</v>
      </c>
      <c r="D10" s="365">
        <v>5</v>
      </c>
      <c r="E10" s="353">
        <v>20</v>
      </c>
      <c r="F10" s="365">
        <v>1</v>
      </c>
      <c r="G10" s="366">
        <v>6</v>
      </c>
      <c r="H10" s="367">
        <v>0</v>
      </c>
      <c r="I10" s="366">
        <v>11</v>
      </c>
      <c r="J10" s="367">
        <v>1</v>
      </c>
      <c r="K10" s="366">
        <v>0</v>
      </c>
      <c r="L10" s="367">
        <v>0</v>
      </c>
      <c r="M10" s="366">
        <v>3</v>
      </c>
      <c r="N10" s="367">
        <v>0</v>
      </c>
      <c r="P10" s="258"/>
      <c r="Q10" s="228" t="s">
        <v>199</v>
      </c>
      <c r="R10" s="377">
        <v>34</v>
      </c>
      <c r="S10" s="365">
        <v>9</v>
      </c>
      <c r="T10" s="353">
        <v>23</v>
      </c>
      <c r="U10" s="365">
        <v>1</v>
      </c>
      <c r="V10" s="366">
        <v>7</v>
      </c>
      <c r="W10" s="367">
        <v>0</v>
      </c>
      <c r="X10" s="366">
        <v>13</v>
      </c>
      <c r="Y10" s="367">
        <v>1</v>
      </c>
      <c r="Z10" s="366">
        <v>0</v>
      </c>
      <c r="AA10" s="367">
        <v>0</v>
      </c>
      <c r="AB10" s="366">
        <v>3</v>
      </c>
      <c r="AC10" s="367">
        <v>0</v>
      </c>
    </row>
    <row r="11" spans="1:29" ht="13.5" customHeight="1">
      <c r="A11" s="376"/>
      <c r="B11" s="228" t="s">
        <v>201</v>
      </c>
      <c r="C11" s="377">
        <v>31</v>
      </c>
      <c r="D11" s="365">
        <v>2</v>
      </c>
      <c r="E11" s="353">
        <v>23</v>
      </c>
      <c r="F11" s="365">
        <v>0</v>
      </c>
      <c r="G11" s="366">
        <v>5</v>
      </c>
      <c r="H11" s="367">
        <v>0</v>
      </c>
      <c r="I11" s="366">
        <v>17</v>
      </c>
      <c r="J11" s="367">
        <v>0</v>
      </c>
      <c r="K11" s="366">
        <v>0</v>
      </c>
      <c r="L11" s="367">
        <v>0</v>
      </c>
      <c r="M11" s="366">
        <v>1</v>
      </c>
      <c r="N11" s="367">
        <v>0</v>
      </c>
      <c r="P11" s="258"/>
      <c r="Q11" s="228" t="s">
        <v>201</v>
      </c>
      <c r="R11" s="377">
        <v>37</v>
      </c>
      <c r="S11" s="365">
        <v>3</v>
      </c>
      <c r="T11" s="353">
        <v>28</v>
      </c>
      <c r="U11" s="365">
        <v>0</v>
      </c>
      <c r="V11" s="366">
        <v>7</v>
      </c>
      <c r="W11" s="367">
        <v>0</v>
      </c>
      <c r="X11" s="366">
        <v>20</v>
      </c>
      <c r="Y11" s="367">
        <v>0</v>
      </c>
      <c r="Z11" s="366">
        <v>0</v>
      </c>
      <c r="AA11" s="367">
        <v>0</v>
      </c>
      <c r="AB11" s="366">
        <v>1</v>
      </c>
      <c r="AC11" s="367">
        <v>0</v>
      </c>
    </row>
    <row r="12" spans="1:29" ht="13.5" customHeight="1">
      <c r="A12" s="376"/>
      <c r="B12" s="228" t="s">
        <v>203</v>
      </c>
      <c r="C12" s="377">
        <v>8</v>
      </c>
      <c r="D12" s="365">
        <v>2</v>
      </c>
      <c r="E12" s="353">
        <v>5</v>
      </c>
      <c r="F12" s="365">
        <v>0</v>
      </c>
      <c r="G12" s="366">
        <v>3</v>
      </c>
      <c r="H12" s="367">
        <v>0</v>
      </c>
      <c r="I12" s="366">
        <v>1</v>
      </c>
      <c r="J12" s="367">
        <v>0</v>
      </c>
      <c r="K12" s="366">
        <v>0</v>
      </c>
      <c r="L12" s="367">
        <v>0</v>
      </c>
      <c r="M12" s="366">
        <v>1</v>
      </c>
      <c r="N12" s="367">
        <v>0</v>
      </c>
      <c r="P12" s="258"/>
      <c r="Q12" s="228" t="s">
        <v>203</v>
      </c>
      <c r="R12" s="377">
        <v>9</v>
      </c>
      <c r="S12" s="365">
        <v>3</v>
      </c>
      <c r="T12" s="353">
        <v>5</v>
      </c>
      <c r="U12" s="365">
        <v>0</v>
      </c>
      <c r="V12" s="366">
        <v>3</v>
      </c>
      <c r="W12" s="367">
        <v>0</v>
      </c>
      <c r="X12" s="366">
        <v>1</v>
      </c>
      <c r="Y12" s="367">
        <v>0</v>
      </c>
      <c r="Z12" s="382">
        <v>0</v>
      </c>
      <c r="AA12" s="383">
        <v>0</v>
      </c>
      <c r="AB12" s="366">
        <v>1</v>
      </c>
      <c r="AC12" s="383">
        <v>0</v>
      </c>
    </row>
    <row r="13" spans="1:29" ht="13.5" customHeight="1">
      <c r="A13" s="376"/>
      <c r="B13" s="228" t="s">
        <v>205</v>
      </c>
      <c r="C13" s="377">
        <v>55</v>
      </c>
      <c r="D13" s="365">
        <v>7</v>
      </c>
      <c r="E13" s="353">
        <v>28</v>
      </c>
      <c r="F13" s="365">
        <v>0</v>
      </c>
      <c r="G13" s="366">
        <v>16</v>
      </c>
      <c r="H13" s="367">
        <v>0</v>
      </c>
      <c r="I13" s="366">
        <v>10</v>
      </c>
      <c r="J13" s="367">
        <v>0</v>
      </c>
      <c r="K13" s="366">
        <v>0</v>
      </c>
      <c r="L13" s="367">
        <v>0</v>
      </c>
      <c r="M13" s="366">
        <v>2</v>
      </c>
      <c r="N13" s="367">
        <v>0</v>
      </c>
      <c r="P13" s="258"/>
      <c r="Q13" s="228" t="s">
        <v>205</v>
      </c>
      <c r="R13" s="377">
        <v>61</v>
      </c>
      <c r="S13" s="365">
        <v>8</v>
      </c>
      <c r="T13" s="353">
        <v>32</v>
      </c>
      <c r="U13" s="365">
        <v>0</v>
      </c>
      <c r="V13" s="366">
        <v>16</v>
      </c>
      <c r="W13" s="367">
        <v>0</v>
      </c>
      <c r="X13" s="366">
        <v>13</v>
      </c>
      <c r="Y13" s="367">
        <v>0</v>
      </c>
      <c r="Z13" s="366">
        <v>0</v>
      </c>
      <c r="AA13" s="367">
        <v>0</v>
      </c>
      <c r="AB13" s="366">
        <v>3</v>
      </c>
      <c r="AC13" s="367">
        <v>0</v>
      </c>
    </row>
    <row r="14" spans="1:29" ht="13.5" customHeight="1">
      <c r="A14" s="376"/>
      <c r="B14" s="228" t="s">
        <v>33</v>
      </c>
      <c r="C14" s="377">
        <v>53</v>
      </c>
      <c r="D14" s="381">
        <v>13</v>
      </c>
      <c r="E14" s="380">
        <v>33</v>
      </c>
      <c r="F14" s="381">
        <v>1</v>
      </c>
      <c r="G14" s="382">
        <v>16</v>
      </c>
      <c r="H14" s="383">
        <v>0</v>
      </c>
      <c r="I14" s="382">
        <v>12</v>
      </c>
      <c r="J14" s="383">
        <v>1</v>
      </c>
      <c r="K14" s="382">
        <v>0</v>
      </c>
      <c r="L14" s="383">
        <v>0</v>
      </c>
      <c r="M14" s="382">
        <v>5</v>
      </c>
      <c r="N14" s="383">
        <v>0</v>
      </c>
      <c r="P14" s="258"/>
      <c r="Q14" s="228" t="s">
        <v>33</v>
      </c>
      <c r="R14" s="378">
        <v>69</v>
      </c>
      <c r="S14" s="381">
        <v>18</v>
      </c>
      <c r="T14" s="380">
        <v>41</v>
      </c>
      <c r="U14" s="381">
        <v>1</v>
      </c>
      <c r="V14" s="382">
        <v>17</v>
      </c>
      <c r="W14" s="383">
        <v>0</v>
      </c>
      <c r="X14" s="382">
        <v>17</v>
      </c>
      <c r="Y14" s="383">
        <v>1</v>
      </c>
      <c r="Z14" s="373">
        <v>0</v>
      </c>
      <c r="AA14" s="374">
        <v>0</v>
      </c>
      <c r="AB14" s="382">
        <v>7</v>
      </c>
      <c r="AC14" s="374">
        <v>0</v>
      </c>
    </row>
    <row r="15" spans="1:29" s="362" customFormat="1" ht="13.5" customHeight="1">
      <c r="A15" s="385"/>
      <c r="B15" s="229" t="s">
        <v>318</v>
      </c>
      <c r="C15" s="378">
        <v>186</v>
      </c>
      <c r="D15" s="365">
        <v>31</v>
      </c>
      <c r="E15" s="353">
        <v>111</v>
      </c>
      <c r="F15" s="365">
        <v>2</v>
      </c>
      <c r="G15" s="366">
        <v>47</v>
      </c>
      <c r="H15" s="367">
        <v>0</v>
      </c>
      <c r="I15" s="366">
        <v>52</v>
      </c>
      <c r="J15" s="367">
        <v>2</v>
      </c>
      <c r="K15" s="366">
        <v>0</v>
      </c>
      <c r="L15" s="367">
        <v>0</v>
      </c>
      <c r="M15" s="366">
        <v>12</v>
      </c>
      <c r="N15" s="367">
        <v>0</v>
      </c>
      <c r="P15" s="259"/>
      <c r="Q15" s="229" t="s">
        <v>318</v>
      </c>
      <c r="R15" s="353">
        <v>222</v>
      </c>
      <c r="S15" s="365">
        <v>43</v>
      </c>
      <c r="T15" s="353">
        <v>131</v>
      </c>
      <c r="U15" s="365">
        <v>2</v>
      </c>
      <c r="V15" s="366">
        <v>51</v>
      </c>
      <c r="W15" s="367">
        <v>0</v>
      </c>
      <c r="X15" s="366">
        <v>65</v>
      </c>
      <c r="Y15" s="367">
        <v>2</v>
      </c>
      <c r="Z15" s="366">
        <v>0</v>
      </c>
      <c r="AA15" s="367">
        <v>0</v>
      </c>
      <c r="AB15" s="366">
        <v>15</v>
      </c>
      <c r="AC15" s="367">
        <v>0</v>
      </c>
    </row>
    <row r="16" spans="1:29" ht="13.5" customHeight="1">
      <c r="A16" s="257" t="s">
        <v>124</v>
      </c>
      <c r="B16" s="228" t="s">
        <v>211</v>
      </c>
      <c r="C16" s="353">
        <v>15</v>
      </c>
      <c r="D16" s="372">
        <v>7</v>
      </c>
      <c r="E16" s="371">
        <v>6</v>
      </c>
      <c r="F16" s="372">
        <v>1</v>
      </c>
      <c r="G16" s="373">
        <v>2</v>
      </c>
      <c r="H16" s="374">
        <v>0</v>
      </c>
      <c r="I16" s="373">
        <v>3</v>
      </c>
      <c r="J16" s="374">
        <v>1</v>
      </c>
      <c r="K16" s="373">
        <v>0</v>
      </c>
      <c r="L16" s="374">
        <v>0</v>
      </c>
      <c r="M16" s="373">
        <v>1</v>
      </c>
      <c r="N16" s="374">
        <v>0</v>
      </c>
      <c r="P16" s="257" t="s">
        <v>124</v>
      </c>
      <c r="Q16" s="228" t="s">
        <v>211</v>
      </c>
      <c r="R16" s="369">
        <v>19</v>
      </c>
      <c r="S16" s="372">
        <v>11</v>
      </c>
      <c r="T16" s="371">
        <v>6</v>
      </c>
      <c r="U16" s="372">
        <v>1</v>
      </c>
      <c r="V16" s="373">
        <v>2</v>
      </c>
      <c r="W16" s="374">
        <v>0</v>
      </c>
      <c r="X16" s="373">
        <v>3</v>
      </c>
      <c r="Y16" s="374">
        <v>1</v>
      </c>
      <c r="Z16" s="366">
        <v>0</v>
      </c>
      <c r="AA16" s="367">
        <v>0</v>
      </c>
      <c r="AB16" s="373">
        <v>1</v>
      </c>
      <c r="AC16" s="367">
        <v>0</v>
      </c>
    </row>
    <row r="17" spans="1:29" ht="13.5" customHeight="1">
      <c r="A17" s="258"/>
      <c r="B17" s="228" t="s">
        <v>213</v>
      </c>
      <c r="C17" s="369">
        <v>47</v>
      </c>
      <c r="D17" s="365">
        <v>5</v>
      </c>
      <c r="E17" s="353">
        <v>33</v>
      </c>
      <c r="F17" s="365">
        <v>3</v>
      </c>
      <c r="G17" s="366">
        <v>11</v>
      </c>
      <c r="H17" s="367">
        <v>1</v>
      </c>
      <c r="I17" s="366">
        <v>15</v>
      </c>
      <c r="J17" s="367">
        <v>1</v>
      </c>
      <c r="K17" s="366">
        <v>0</v>
      </c>
      <c r="L17" s="367">
        <v>0</v>
      </c>
      <c r="M17" s="366">
        <v>7</v>
      </c>
      <c r="N17" s="367">
        <v>1</v>
      </c>
      <c r="P17" s="258"/>
      <c r="Q17" s="228" t="s">
        <v>213</v>
      </c>
      <c r="R17" s="377">
        <v>53</v>
      </c>
      <c r="S17" s="365">
        <v>9</v>
      </c>
      <c r="T17" s="353">
        <v>37</v>
      </c>
      <c r="U17" s="365">
        <v>5</v>
      </c>
      <c r="V17" s="366">
        <v>11</v>
      </c>
      <c r="W17" s="367">
        <v>1</v>
      </c>
      <c r="X17" s="366">
        <v>18</v>
      </c>
      <c r="Y17" s="367">
        <v>2</v>
      </c>
      <c r="Z17" s="382">
        <v>0</v>
      </c>
      <c r="AA17" s="383">
        <v>0</v>
      </c>
      <c r="AB17" s="366">
        <v>8</v>
      </c>
      <c r="AC17" s="383">
        <v>0</v>
      </c>
    </row>
    <row r="18" spans="1:29" ht="13.5" customHeight="1">
      <c r="A18" s="258"/>
      <c r="B18" s="228" t="s">
        <v>215</v>
      </c>
      <c r="C18" s="377">
        <v>36</v>
      </c>
      <c r="D18" s="365">
        <v>9</v>
      </c>
      <c r="E18" s="353">
        <v>25</v>
      </c>
      <c r="F18" s="365">
        <v>4</v>
      </c>
      <c r="G18" s="366">
        <v>9</v>
      </c>
      <c r="H18" s="367">
        <v>0</v>
      </c>
      <c r="I18" s="366">
        <v>14</v>
      </c>
      <c r="J18" s="367">
        <v>4</v>
      </c>
      <c r="K18" s="366">
        <v>0</v>
      </c>
      <c r="L18" s="367">
        <v>0</v>
      </c>
      <c r="M18" s="366">
        <v>2</v>
      </c>
      <c r="N18" s="367">
        <v>0</v>
      </c>
      <c r="P18" s="258"/>
      <c r="Q18" s="228" t="s">
        <v>215</v>
      </c>
      <c r="R18" s="377">
        <v>50</v>
      </c>
      <c r="S18" s="365">
        <v>16</v>
      </c>
      <c r="T18" s="353">
        <v>32</v>
      </c>
      <c r="U18" s="365">
        <v>5</v>
      </c>
      <c r="V18" s="366">
        <v>12</v>
      </c>
      <c r="W18" s="367">
        <v>1</v>
      </c>
      <c r="X18" s="366">
        <v>17</v>
      </c>
      <c r="Y18" s="367">
        <v>4</v>
      </c>
      <c r="Z18" s="366">
        <v>0</v>
      </c>
      <c r="AA18" s="367">
        <v>0</v>
      </c>
      <c r="AB18" s="366">
        <v>3</v>
      </c>
      <c r="AC18" s="367">
        <v>0</v>
      </c>
    </row>
    <row r="19" spans="1:29" s="362" customFormat="1" ht="13.5" customHeight="1">
      <c r="A19" s="258"/>
      <c r="B19" s="228" t="s">
        <v>218</v>
      </c>
      <c r="C19" s="377">
        <v>502</v>
      </c>
      <c r="D19" s="365">
        <v>27</v>
      </c>
      <c r="E19" s="353">
        <v>229</v>
      </c>
      <c r="F19" s="365">
        <v>9</v>
      </c>
      <c r="G19" s="366">
        <v>71</v>
      </c>
      <c r="H19" s="367">
        <v>3</v>
      </c>
      <c r="I19" s="366">
        <v>130</v>
      </c>
      <c r="J19" s="367">
        <v>6</v>
      </c>
      <c r="K19" s="366">
        <v>0</v>
      </c>
      <c r="L19" s="367">
        <v>0</v>
      </c>
      <c r="M19" s="366">
        <v>28</v>
      </c>
      <c r="N19" s="367">
        <v>0</v>
      </c>
      <c r="P19" s="258"/>
      <c r="Q19" s="228" t="s">
        <v>218</v>
      </c>
      <c r="R19" s="377">
        <v>605</v>
      </c>
      <c r="S19" s="365">
        <v>40</v>
      </c>
      <c r="T19" s="353">
        <v>266</v>
      </c>
      <c r="U19" s="365">
        <v>14</v>
      </c>
      <c r="V19" s="366">
        <v>78</v>
      </c>
      <c r="W19" s="367">
        <v>6</v>
      </c>
      <c r="X19" s="366">
        <v>156</v>
      </c>
      <c r="Y19" s="367">
        <v>8</v>
      </c>
      <c r="Z19" s="373">
        <v>0</v>
      </c>
      <c r="AA19" s="374">
        <v>0</v>
      </c>
      <c r="AB19" s="366">
        <v>31</v>
      </c>
      <c r="AC19" s="374">
        <v>0</v>
      </c>
    </row>
    <row r="20" spans="1:29" s="362" customFormat="1" ht="13.5" customHeight="1">
      <c r="A20" s="258"/>
      <c r="B20" s="228" t="s">
        <v>225</v>
      </c>
      <c r="C20" s="377">
        <v>245</v>
      </c>
      <c r="D20" s="365">
        <v>25</v>
      </c>
      <c r="E20" s="353">
        <v>125</v>
      </c>
      <c r="F20" s="365">
        <v>11</v>
      </c>
      <c r="G20" s="366">
        <v>38</v>
      </c>
      <c r="H20" s="367">
        <v>7</v>
      </c>
      <c r="I20" s="366">
        <v>74</v>
      </c>
      <c r="J20" s="367">
        <v>3</v>
      </c>
      <c r="K20" s="366">
        <v>1</v>
      </c>
      <c r="L20" s="367">
        <v>0</v>
      </c>
      <c r="M20" s="366">
        <v>12</v>
      </c>
      <c r="N20" s="367">
        <v>1</v>
      </c>
      <c r="P20" s="258"/>
      <c r="Q20" s="228" t="s">
        <v>225</v>
      </c>
      <c r="R20" s="377">
        <v>281</v>
      </c>
      <c r="S20" s="365">
        <v>37</v>
      </c>
      <c r="T20" s="353">
        <v>140</v>
      </c>
      <c r="U20" s="365">
        <v>14</v>
      </c>
      <c r="V20" s="366">
        <v>43</v>
      </c>
      <c r="W20" s="367">
        <v>7</v>
      </c>
      <c r="X20" s="366">
        <v>84</v>
      </c>
      <c r="Y20" s="367">
        <v>6</v>
      </c>
      <c r="Z20" s="366">
        <v>1</v>
      </c>
      <c r="AA20" s="367">
        <v>0</v>
      </c>
      <c r="AB20" s="366">
        <v>12</v>
      </c>
      <c r="AC20" s="367">
        <v>1</v>
      </c>
    </row>
    <row r="21" spans="1:29" s="362" customFormat="1" ht="13.5" customHeight="1">
      <c r="A21" s="258"/>
      <c r="B21" s="228" t="s">
        <v>232</v>
      </c>
      <c r="C21" s="377">
        <v>2389</v>
      </c>
      <c r="D21" s="365">
        <v>154</v>
      </c>
      <c r="E21" s="353">
        <v>922</v>
      </c>
      <c r="F21" s="365">
        <v>59</v>
      </c>
      <c r="G21" s="366">
        <v>136</v>
      </c>
      <c r="H21" s="367">
        <v>19</v>
      </c>
      <c r="I21" s="366">
        <v>662</v>
      </c>
      <c r="J21" s="367">
        <v>32</v>
      </c>
      <c r="K21" s="366">
        <v>1</v>
      </c>
      <c r="L21" s="367">
        <v>0</v>
      </c>
      <c r="M21" s="366">
        <v>123</v>
      </c>
      <c r="N21" s="367">
        <v>8</v>
      </c>
      <c r="P21" s="258"/>
      <c r="Q21" s="228" t="s">
        <v>232</v>
      </c>
      <c r="R21" s="377">
        <v>2871</v>
      </c>
      <c r="S21" s="365">
        <v>204</v>
      </c>
      <c r="T21" s="353">
        <v>1095</v>
      </c>
      <c r="U21" s="365">
        <v>80</v>
      </c>
      <c r="V21" s="366">
        <v>152</v>
      </c>
      <c r="W21" s="367">
        <v>23</v>
      </c>
      <c r="X21" s="366">
        <v>792</v>
      </c>
      <c r="Y21" s="367">
        <v>47</v>
      </c>
      <c r="Z21" s="366">
        <v>1</v>
      </c>
      <c r="AA21" s="367">
        <v>0</v>
      </c>
      <c r="AB21" s="366">
        <v>150</v>
      </c>
      <c r="AC21" s="367">
        <v>10</v>
      </c>
    </row>
    <row r="22" spans="1:29" s="362" customFormat="1" ht="13.5" customHeight="1">
      <c r="A22" s="258"/>
      <c r="B22" s="228" t="s">
        <v>34</v>
      </c>
      <c r="C22" s="377">
        <v>701</v>
      </c>
      <c r="D22" s="365">
        <v>64</v>
      </c>
      <c r="E22" s="353">
        <v>450</v>
      </c>
      <c r="F22" s="365">
        <v>25</v>
      </c>
      <c r="G22" s="366">
        <v>103</v>
      </c>
      <c r="H22" s="367">
        <v>4</v>
      </c>
      <c r="I22" s="366">
        <v>271</v>
      </c>
      <c r="J22" s="367">
        <v>20</v>
      </c>
      <c r="K22" s="366">
        <v>1</v>
      </c>
      <c r="L22" s="367">
        <v>0</v>
      </c>
      <c r="M22" s="366">
        <v>75</v>
      </c>
      <c r="N22" s="367">
        <v>1</v>
      </c>
      <c r="P22" s="258"/>
      <c r="Q22" s="228" t="s">
        <v>34</v>
      </c>
      <c r="R22" s="377">
        <v>853</v>
      </c>
      <c r="S22" s="365">
        <v>73</v>
      </c>
      <c r="T22" s="353">
        <v>527</v>
      </c>
      <c r="U22" s="365">
        <v>29</v>
      </c>
      <c r="V22" s="366">
        <v>117</v>
      </c>
      <c r="W22" s="367">
        <v>5</v>
      </c>
      <c r="X22" s="366">
        <v>324</v>
      </c>
      <c r="Y22" s="367">
        <v>23</v>
      </c>
      <c r="Z22" s="382">
        <v>1</v>
      </c>
      <c r="AA22" s="383">
        <v>0</v>
      </c>
      <c r="AB22" s="366">
        <v>85</v>
      </c>
      <c r="AC22" s="383">
        <v>1</v>
      </c>
    </row>
    <row r="23" spans="1:29" s="362" customFormat="1" ht="13.5" customHeight="1">
      <c r="A23" s="258"/>
      <c r="B23" s="228" t="s">
        <v>246</v>
      </c>
      <c r="C23" s="377">
        <v>122</v>
      </c>
      <c r="D23" s="372">
        <v>21</v>
      </c>
      <c r="E23" s="371">
        <v>92</v>
      </c>
      <c r="F23" s="372">
        <v>6</v>
      </c>
      <c r="G23" s="373">
        <v>26</v>
      </c>
      <c r="H23" s="374">
        <v>3</v>
      </c>
      <c r="I23" s="373">
        <v>58</v>
      </c>
      <c r="J23" s="374">
        <v>3</v>
      </c>
      <c r="K23" s="373">
        <v>0</v>
      </c>
      <c r="L23" s="374">
        <v>0</v>
      </c>
      <c r="M23" s="373">
        <v>8</v>
      </c>
      <c r="N23" s="374">
        <v>0</v>
      </c>
      <c r="P23" s="258"/>
      <c r="Q23" s="228" t="s">
        <v>246</v>
      </c>
      <c r="R23" s="369">
        <v>153</v>
      </c>
      <c r="S23" s="372">
        <v>28</v>
      </c>
      <c r="T23" s="371">
        <v>116</v>
      </c>
      <c r="U23" s="372">
        <v>7</v>
      </c>
      <c r="V23" s="373">
        <v>30</v>
      </c>
      <c r="W23" s="374">
        <v>3</v>
      </c>
      <c r="X23" s="373">
        <v>76</v>
      </c>
      <c r="Y23" s="374">
        <v>4</v>
      </c>
      <c r="Z23" s="366">
        <v>0</v>
      </c>
      <c r="AA23" s="367">
        <v>0</v>
      </c>
      <c r="AB23" s="373">
        <v>10</v>
      </c>
      <c r="AC23" s="367">
        <v>0</v>
      </c>
    </row>
    <row r="24" spans="1:29" s="362" customFormat="1" ht="13.5" customHeight="1">
      <c r="A24" s="258"/>
      <c r="B24" s="228" t="s">
        <v>248</v>
      </c>
      <c r="C24" s="369">
        <v>18</v>
      </c>
      <c r="D24" s="365">
        <v>5</v>
      </c>
      <c r="E24" s="353">
        <v>9</v>
      </c>
      <c r="F24" s="365">
        <v>0</v>
      </c>
      <c r="G24" s="366">
        <v>3</v>
      </c>
      <c r="H24" s="367">
        <v>0</v>
      </c>
      <c r="I24" s="366">
        <v>1</v>
      </c>
      <c r="J24" s="367">
        <v>0</v>
      </c>
      <c r="K24" s="366">
        <v>0</v>
      </c>
      <c r="L24" s="367">
        <v>0</v>
      </c>
      <c r="M24" s="366">
        <v>5</v>
      </c>
      <c r="N24" s="367">
        <v>0</v>
      </c>
      <c r="P24" s="258"/>
      <c r="Q24" s="228" t="s">
        <v>248</v>
      </c>
      <c r="R24" s="377">
        <v>34</v>
      </c>
      <c r="S24" s="365">
        <v>12</v>
      </c>
      <c r="T24" s="353">
        <v>20</v>
      </c>
      <c r="U24" s="365">
        <v>2</v>
      </c>
      <c r="V24" s="366">
        <v>6</v>
      </c>
      <c r="W24" s="367">
        <v>0</v>
      </c>
      <c r="X24" s="366">
        <v>8</v>
      </c>
      <c r="Y24" s="367">
        <v>2</v>
      </c>
      <c r="Z24" s="373">
        <v>0</v>
      </c>
      <c r="AA24" s="374">
        <v>0</v>
      </c>
      <c r="AB24" s="366">
        <v>6</v>
      </c>
      <c r="AC24" s="374">
        <v>0</v>
      </c>
    </row>
    <row r="25" spans="1:29" s="362" customFormat="1" ht="13.5" customHeight="1">
      <c r="A25" s="258"/>
      <c r="B25" s="228" t="s">
        <v>250</v>
      </c>
      <c r="C25" s="377">
        <v>51</v>
      </c>
      <c r="D25" s="381">
        <v>12</v>
      </c>
      <c r="E25" s="380">
        <v>28</v>
      </c>
      <c r="F25" s="381">
        <v>0</v>
      </c>
      <c r="G25" s="382">
        <v>13</v>
      </c>
      <c r="H25" s="383">
        <v>0</v>
      </c>
      <c r="I25" s="382">
        <v>12</v>
      </c>
      <c r="J25" s="383">
        <v>0</v>
      </c>
      <c r="K25" s="382">
        <v>0</v>
      </c>
      <c r="L25" s="383">
        <v>0</v>
      </c>
      <c r="M25" s="382">
        <v>3</v>
      </c>
      <c r="N25" s="383">
        <v>0</v>
      </c>
      <c r="P25" s="258"/>
      <c r="Q25" s="228" t="s">
        <v>250</v>
      </c>
      <c r="R25" s="378">
        <v>60</v>
      </c>
      <c r="S25" s="381">
        <v>17</v>
      </c>
      <c r="T25" s="380">
        <v>33</v>
      </c>
      <c r="U25" s="381">
        <v>1</v>
      </c>
      <c r="V25" s="382">
        <v>13</v>
      </c>
      <c r="W25" s="383">
        <v>0</v>
      </c>
      <c r="X25" s="382">
        <v>16</v>
      </c>
      <c r="Y25" s="383">
        <v>1</v>
      </c>
      <c r="Z25" s="366">
        <v>0</v>
      </c>
      <c r="AA25" s="367">
        <v>0</v>
      </c>
      <c r="AB25" s="382">
        <v>4</v>
      </c>
      <c r="AC25" s="367">
        <v>0</v>
      </c>
    </row>
    <row r="26" spans="1:29" s="362" customFormat="1" ht="13.5" customHeight="1">
      <c r="A26" s="259"/>
      <c r="B26" s="229" t="s">
        <v>318</v>
      </c>
      <c r="C26" s="353">
        <v>4126</v>
      </c>
      <c r="D26" s="365">
        <v>329</v>
      </c>
      <c r="E26" s="353">
        <v>1919</v>
      </c>
      <c r="F26" s="365">
        <v>118</v>
      </c>
      <c r="G26" s="366">
        <v>412</v>
      </c>
      <c r="H26" s="367">
        <v>37</v>
      </c>
      <c r="I26" s="366">
        <v>1240</v>
      </c>
      <c r="J26" s="367">
        <v>70</v>
      </c>
      <c r="K26" s="366">
        <v>3</v>
      </c>
      <c r="L26" s="367">
        <v>0</v>
      </c>
      <c r="M26" s="366">
        <v>264</v>
      </c>
      <c r="N26" s="367">
        <v>11</v>
      </c>
      <c r="P26" s="259"/>
      <c r="Q26" s="229" t="s">
        <v>318</v>
      </c>
      <c r="R26" s="353">
        <v>4979</v>
      </c>
      <c r="S26" s="365">
        <v>447</v>
      </c>
      <c r="T26" s="353">
        <v>2272</v>
      </c>
      <c r="U26" s="365">
        <v>158</v>
      </c>
      <c r="V26" s="366">
        <v>464</v>
      </c>
      <c r="W26" s="367">
        <v>46</v>
      </c>
      <c r="X26" s="366">
        <v>1494</v>
      </c>
      <c r="Y26" s="367">
        <v>98</v>
      </c>
      <c r="Z26" s="366">
        <v>3</v>
      </c>
      <c r="AA26" s="367">
        <v>0</v>
      </c>
      <c r="AB26" s="366">
        <v>310</v>
      </c>
      <c r="AC26" s="367">
        <v>14</v>
      </c>
    </row>
    <row r="27" spans="1:29" ht="13.5" customHeight="1">
      <c r="A27" s="257" t="s">
        <v>320</v>
      </c>
      <c r="B27" s="228" t="s">
        <v>255</v>
      </c>
      <c r="C27" s="369">
        <v>11</v>
      </c>
      <c r="D27" s="372">
        <v>2</v>
      </c>
      <c r="E27" s="371">
        <v>8</v>
      </c>
      <c r="F27" s="372">
        <v>2</v>
      </c>
      <c r="G27" s="373">
        <v>1</v>
      </c>
      <c r="H27" s="374">
        <v>1</v>
      </c>
      <c r="I27" s="373">
        <v>4</v>
      </c>
      <c r="J27" s="374">
        <v>1</v>
      </c>
      <c r="K27" s="373">
        <v>2</v>
      </c>
      <c r="L27" s="374">
        <v>0</v>
      </c>
      <c r="M27" s="373">
        <v>1</v>
      </c>
      <c r="N27" s="374">
        <v>0</v>
      </c>
      <c r="P27" s="257" t="s">
        <v>320</v>
      </c>
      <c r="Q27" s="228" t="s">
        <v>255</v>
      </c>
      <c r="R27" s="369">
        <v>12</v>
      </c>
      <c r="S27" s="372">
        <v>3</v>
      </c>
      <c r="T27" s="371">
        <v>9</v>
      </c>
      <c r="U27" s="372">
        <v>3</v>
      </c>
      <c r="V27" s="373">
        <v>1</v>
      </c>
      <c r="W27" s="374">
        <v>1</v>
      </c>
      <c r="X27" s="373">
        <v>5</v>
      </c>
      <c r="Y27" s="374">
        <v>2</v>
      </c>
      <c r="Z27" s="382">
        <v>2</v>
      </c>
      <c r="AA27" s="383">
        <v>0</v>
      </c>
      <c r="AB27" s="373">
        <v>1</v>
      </c>
      <c r="AC27" s="383">
        <v>0</v>
      </c>
    </row>
    <row r="28" spans="1:29" ht="13.5" customHeight="1">
      <c r="A28" s="258"/>
      <c r="B28" s="228" t="s">
        <v>257</v>
      </c>
      <c r="C28" s="377">
        <v>34</v>
      </c>
      <c r="D28" s="365">
        <v>7</v>
      </c>
      <c r="E28" s="353">
        <v>14</v>
      </c>
      <c r="F28" s="365">
        <v>1</v>
      </c>
      <c r="G28" s="366">
        <v>3</v>
      </c>
      <c r="H28" s="367">
        <v>0</v>
      </c>
      <c r="I28" s="366">
        <v>8</v>
      </c>
      <c r="J28" s="367">
        <v>1</v>
      </c>
      <c r="K28" s="366">
        <v>0</v>
      </c>
      <c r="L28" s="367">
        <v>0</v>
      </c>
      <c r="M28" s="366">
        <v>3</v>
      </c>
      <c r="N28" s="367">
        <v>0</v>
      </c>
      <c r="P28" s="258"/>
      <c r="Q28" s="228" t="s">
        <v>257</v>
      </c>
      <c r="R28" s="377">
        <v>37</v>
      </c>
      <c r="S28" s="365">
        <v>8</v>
      </c>
      <c r="T28" s="353">
        <v>16</v>
      </c>
      <c r="U28" s="365">
        <v>1</v>
      </c>
      <c r="V28" s="366">
        <v>3</v>
      </c>
      <c r="W28" s="367">
        <v>0</v>
      </c>
      <c r="X28" s="366">
        <v>10</v>
      </c>
      <c r="Y28" s="367">
        <v>1</v>
      </c>
      <c r="Z28" s="366">
        <v>0</v>
      </c>
      <c r="AA28" s="367">
        <v>0</v>
      </c>
      <c r="AB28" s="366">
        <v>3</v>
      </c>
      <c r="AC28" s="367">
        <v>0</v>
      </c>
    </row>
    <row r="29" spans="1:29" ht="13.5" customHeight="1">
      <c r="A29" s="258"/>
      <c r="B29" s="228" t="s">
        <v>259</v>
      </c>
      <c r="C29" s="377">
        <v>25</v>
      </c>
      <c r="D29" s="365">
        <v>5</v>
      </c>
      <c r="E29" s="353">
        <v>13</v>
      </c>
      <c r="F29" s="365">
        <v>2</v>
      </c>
      <c r="G29" s="366">
        <v>8</v>
      </c>
      <c r="H29" s="367">
        <v>1</v>
      </c>
      <c r="I29" s="366">
        <v>5</v>
      </c>
      <c r="J29" s="367">
        <v>1</v>
      </c>
      <c r="K29" s="366">
        <v>0</v>
      </c>
      <c r="L29" s="367">
        <v>0</v>
      </c>
      <c r="M29" s="366">
        <v>0</v>
      </c>
      <c r="N29" s="367">
        <v>0</v>
      </c>
      <c r="P29" s="258"/>
      <c r="Q29" s="228" t="s">
        <v>259</v>
      </c>
      <c r="R29" s="377">
        <v>30</v>
      </c>
      <c r="S29" s="365">
        <v>6</v>
      </c>
      <c r="T29" s="353">
        <v>14</v>
      </c>
      <c r="U29" s="365">
        <v>2</v>
      </c>
      <c r="V29" s="366">
        <v>8</v>
      </c>
      <c r="W29" s="367">
        <v>1</v>
      </c>
      <c r="X29" s="366">
        <v>6</v>
      </c>
      <c r="Y29" s="367">
        <v>1</v>
      </c>
      <c r="Z29" s="373">
        <v>0</v>
      </c>
      <c r="AA29" s="374">
        <v>0</v>
      </c>
      <c r="AB29" s="366">
        <v>0</v>
      </c>
      <c r="AC29" s="374">
        <v>0</v>
      </c>
    </row>
    <row r="30" spans="1:29" ht="13.5" customHeight="1">
      <c r="A30" s="258"/>
      <c r="B30" s="228" t="s">
        <v>261</v>
      </c>
      <c r="C30" s="377">
        <v>51</v>
      </c>
      <c r="D30" s="365">
        <v>9</v>
      </c>
      <c r="E30" s="353">
        <v>34</v>
      </c>
      <c r="F30" s="365">
        <v>5</v>
      </c>
      <c r="G30" s="366">
        <v>7</v>
      </c>
      <c r="H30" s="367">
        <v>1</v>
      </c>
      <c r="I30" s="366">
        <v>20</v>
      </c>
      <c r="J30" s="367">
        <v>4</v>
      </c>
      <c r="K30" s="366">
        <v>1</v>
      </c>
      <c r="L30" s="367">
        <v>0</v>
      </c>
      <c r="M30" s="366">
        <v>6</v>
      </c>
      <c r="N30" s="367">
        <v>0</v>
      </c>
      <c r="P30" s="258"/>
      <c r="Q30" s="228" t="s">
        <v>261</v>
      </c>
      <c r="R30" s="377">
        <v>56</v>
      </c>
      <c r="S30" s="365">
        <v>11</v>
      </c>
      <c r="T30" s="353">
        <v>38</v>
      </c>
      <c r="U30" s="365">
        <v>6</v>
      </c>
      <c r="V30" s="366">
        <v>8</v>
      </c>
      <c r="W30" s="367">
        <v>2</v>
      </c>
      <c r="X30" s="366">
        <v>22</v>
      </c>
      <c r="Y30" s="367">
        <v>4</v>
      </c>
      <c r="Z30" s="366">
        <v>1</v>
      </c>
      <c r="AA30" s="367">
        <v>0</v>
      </c>
      <c r="AB30" s="366">
        <v>7</v>
      </c>
      <c r="AC30" s="367">
        <v>0</v>
      </c>
    </row>
    <row r="31" spans="1:29" ht="13.5" customHeight="1">
      <c r="A31" s="258"/>
      <c r="B31" s="228" t="s">
        <v>264</v>
      </c>
      <c r="C31" s="377">
        <v>53</v>
      </c>
      <c r="D31" s="365">
        <v>10</v>
      </c>
      <c r="E31" s="353">
        <v>30</v>
      </c>
      <c r="F31" s="365">
        <v>3</v>
      </c>
      <c r="G31" s="366">
        <v>11</v>
      </c>
      <c r="H31" s="367">
        <v>2</v>
      </c>
      <c r="I31" s="366">
        <v>19</v>
      </c>
      <c r="J31" s="367">
        <v>1</v>
      </c>
      <c r="K31" s="366">
        <v>0</v>
      </c>
      <c r="L31" s="367">
        <v>0</v>
      </c>
      <c r="M31" s="366">
        <v>0</v>
      </c>
      <c r="N31" s="367">
        <v>0</v>
      </c>
      <c r="P31" s="258"/>
      <c r="Q31" s="228" t="s">
        <v>264</v>
      </c>
      <c r="R31" s="377">
        <v>63</v>
      </c>
      <c r="S31" s="365">
        <v>11</v>
      </c>
      <c r="T31" s="353">
        <v>39</v>
      </c>
      <c r="U31" s="365">
        <v>3</v>
      </c>
      <c r="V31" s="366">
        <v>13</v>
      </c>
      <c r="W31" s="367">
        <v>2</v>
      </c>
      <c r="X31" s="366">
        <v>26</v>
      </c>
      <c r="Y31" s="367">
        <v>1</v>
      </c>
      <c r="Z31" s="366">
        <v>0</v>
      </c>
      <c r="AA31" s="367">
        <v>0</v>
      </c>
      <c r="AB31" s="366">
        <v>1</v>
      </c>
      <c r="AC31" s="367">
        <v>0</v>
      </c>
    </row>
    <row r="32" spans="1:29" ht="13.5" customHeight="1">
      <c r="A32" s="258"/>
      <c r="B32" s="228" t="s">
        <v>35</v>
      </c>
      <c r="C32" s="377">
        <v>350</v>
      </c>
      <c r="D32" s="365">
        <v>45</v>
      </c>
      <c r="E32" s="353">
        <v>280</v>
      </c>
      <c r="F32" s="365">
        <v>9</v>
      </c>
      <c r="G32" s="366">
        <v>44</v>
      </c>
      <c r="H32" s="367">
        <v>2</v>
      </c>
      <c r="I32" s="366">
        <v>198</v>
      </c>
      <c r="J32" s="367">
        <v>7</v>
      </c>
      <c r="K32" s="366">
        <v>2</v>
      </c>
      <c r="L32" s="367">
        <v>0</v>
      </c>
      <c r="M32" s="356">
        <v>36</v>
      </c>
      <c r="N32" s="367">
        <v>0</v>
      </c>
      <c r="P32" s="258"/>
      <c r="Q32" s="228" t="s">
        <v>35</v>
      </c>
      <c r="R32" s="377">
        <v>453</v>
      </c>
      <c r="S32" s="365">
        <v>74</v>
      </c>
      <c r="T32" s="353">
        <v>354</v>
      </c>
      <c r="U32" s="365">
        <v>13</v>
      </c>
      <c r="V32" s="366">
        <v>61</v>
      </c>
      <c r="W32" s="367">
        <v>2</v>
      </c>
      <c r="X32" s="366">
        <v>250</v>
      </c>
      <c r="Y32" s="367">
        <v>11</v>
      </c>
      <c r="Z32" s="382">
        <v>2</v>
      </c>
      <c r="AA32" s="383">
        <v>0</v>
      </c>
      <c r="AB32" s="366">
        <v>41</v>
      </c>
      <c r="AC32" s="383">
        <v>0</v>
      </c>
    </row>
    <row r="33" spans="1:29" ht="13.5" customHeight="1">
      <c r="A33" s="258"/>
      <c r="B33" s="228" t="s">
        <v>273</v>
      </c>
      <c r="C33" s="360">
        <v>67</v>
      </c>
      <c r="D33" s="354">
        <v>8</v>
      </c>
      <c r="E33" s="355">
        <v>57</v>
      </c>
      <c r="F33" s="354">
        <v>0</v>
      </c>
      <c r="G33" s="356">
        <v>18</v>
      </c>
      <c r="H33" s="357">
        <v>0</v>
      </c>
      <c r="I33" s="356">
        <v>31</v>
      </c>
      <c r="J33" s="357">
        <v>0</v>
      </c>
      <c r="K33" s="356">
        <v>0</v>
      </c>
      <c r="L33" s="357">
        <v>0</v>
      </c>
      <c r="M33" s="366">
        <v>8</v>
      </c>
      <c r="N33" s="357">
        <v>0</v>
      </c>
      <c r="P33" s="258"/>
      <c r="Q33" s="228" t="s">
        <v>273</v>
      </c>
      <c r="R33" s="360">
        <v>89</v>
      </c>
      <c r="S33" s="354">
        <v>8</v>
      </c>
      <c r="T33" s="355">
        <v>76</v>
      </c>
      <c r="U33" s="354">
        <v>0</v>
      </c>
      <c r="V33" s="356">
        <v>22</v>
      </c>
      <c r="W33" s="357">
        <v>0</v>
      </c>
      <c r="X33" s="356">
        <v>46</v>
      </c>
      <c r="Y33" s="357">
        <v>0</v>
      </c>
      <c r="Z33" s="366">
        <v>0</v>
      </c>
      <c r="AA33" s="367">
        <v>0</v>
      </c>
      <c r="AB33" s="356">
        <v>8</v>
      </c>
      <c r="AC33" s="367">
        <v>0</v>
      </c>
    </row>
    <row r="34" spans="1:29" s="362" customFormat="1" ht="13.5" customHeight="1">
      <c r="A34" s="259"/>
      <c r="B34" s="229" t="s">
        <v>318</v>
      </c>
      <c r="C34" s="353">
        <v>591</v>
      </c>
      <c r="D34" s="365">
        <v>86</v>
      </c>
      <c r="E34" s="353">
        <v>436</v>
      </c>
      <c r="F34" s="365">
        <v>22</v>
      </c>
      <c r="G34" s="366">
        <v>92</v>
      </c>
      <c r="H34" s="367">
        <v>7</v>
      </c>
      <c r="I34" s="366">
        <v>285</v>
      </c>
      <c r="J34" s="367">
        <v>15</v>
      </c>
      <c r="K34" s="366">
        <v>5</v>
      </c>
      <c r="L34" s="367">
        <v>0</v>
      </c>
      <c r="M34" s="373">
        <v>54</v>
      </c>
      <c r="N34" s="367">
        <v>0</v>
      </c>
      <c r="P34" s="259"/>
      <c r="Q34" s="229" t="s">
        <v>318</v>
      </c>
      <c r="R34" s="353">
        <v>740</v>
      </c>
      <c r="S34" s="365">
        <v>121</v>
      </c>
      <c r="T34" s="353">
        <v>546</v>
      </c>
      <c r="U34" s="365">
        <v>28</v>
      </c>
      <c r="V34" s="366">
        <v>116</v>
      </c>
      <c r="W34" s="367">
        <v>8</v>
      </c>
      <c r="X34" s="366">
        <v>365</v>
      </c>
      <c r="Y34" s="367">
        <v>20</v>
      </c>
      <c r="Z34" s="373">
        <v>5</v>
      </c>
      <c r="AA34" s="374">
        <v>0</v>
      </c>
      <c r="AB34" s="366">
        <v>61</v>
      </c>
      <c r="AC34" s="374">
        <v>0</v>
      </c>
    </row>
    <row r="35" spans="1:29" ht="13.5" customHeight="1">
      <c r="A35" s="257" t="s">
        <v>321</v>
      </c>
      <c r="B35" s="228" t="s">
        <v>275</v>
      </c>
      <c r="C35" s="369">
        <v>53</v>
      </c>
      <c r="D35" s="372">
        <v>7</v>
      </c>
      <c r="E35" s="371">
        <v>21</v>
      </c>
      <c r="F35" s="372">
        <v>1</v>
      </c>
      <c r="G35" s="373">
        <v>12</v>
      </c>
      <c r="H35" s="374">
        <v>0</v>
      </c>
      <c r="I35" s="373">
        <v>7</v>
      </c>
      <c r="J35" s="374">
        <v>1</v>
      </c>
      <c r="K35" s="373">
        <v>0</v>
      </c>
      <c r="L35" s="374">
        <v>0</v>
      </c>
      <c r="M35" s="366">
        <v>2</v>
      </c>
      <c r="N35" s="374">
        <v>0</v>
      </c>
      <c r="P35" s="257" t="s">
        <v>321</v>
      </c>
      <c r="Q35" s="228" t="s">
        <v>275</v>
      </c>
      <c r="R35" s="369">
        <v>62</v>
      </c>
      <c r="S35" s="372">
        <v>9</v>
      </c>
      <c r="T35" s="371">
        <v>25</v>
      </c>
      <c r="U35" s="372">
        <v>1</v>
      </c>
      <c r="V35" s="373">
        <v>12</v>
      </c>
      <c r="W35" s="374">
        <v>0</v>
      </c>
      <c r="X35" s="373">
        <v>11</v>
      </c>
      <c r="Y35" s="374">
        <v>1</v>
      </c>
      <c r="Z35" s="366">
        <v>0</v>
      </c>
      <c r="AA35" s="367">
        <v>0</v>
      </c>
      <c r="AB35" s="373">
        <v>2</v>
      </c>
      <c r="AC35" s="367">
        <v>0</v>
      </c>
    </row>
    <row r="36" spans="1:29" ht="13.5" customHeight="1">
      <c r="A36" s="258"/>
      <c r="B36" s="228" t="s">
        <v>277</v>
      </c>
      <c r="C36" s="377">
        <v>44</v>
      </c>
      <c r="D36" s="365">
        <v>17</v>
      </c>
      <c r="E36" s="353">
        <v>27</v>
      </c>
      <c r="F36" s="365">
        <v>3</v>
      </c>
      <c r="G36" s="366">
        <v>6</v>
      </c>
      <c r="H36" s="367">
        <v>0</v>
      </c>
      <c r="I36" s="366">
        <v>17</v>
      </c>
      <c r="J36" s="367">
        <v>3</v>
      </c>
      <c r="K36" s="366">
        <v>1</v>
      </c>
      <c r="L36" s="367">
        <v>0</v>
      </c>
      <c r="M36" s="366">
        <v>3</v>
      </c>
      <c r="N36" s="367">
        <v>0</v>
      </c>
      <c r="P36" s="258"/>
      <c r="Q36" s="228" t="s">
        <v>277</v>
      </c>
      <c r="R36" s="377">
        <v>53</v>
      </c>
      <c r="S36" s="365">
        <v>20</v>
      </c>
      <c r="T36" s="353">
        <v>34</v>
      </c>
      <c r="U36" s="365">
        <v>4</v>
      </c>
      <c r="V36" s="366">
        <v>6</v>
      </c>
      <c r="W36" s="367">
        <v>0</v>
      </c>
      <c r="X36" s="366">
        <v>23</v>
      </c>
      <c r="Y36" s="367">
        <v>4</v>
      </c>
      <c r="Z36" s="366">
        <v>1</v>
      </c>
      <c r="AA36" s="367">
        <v>0</v>
      </c>
      <c r="AB36" s="366">
        <v>4</v>
      </c>
      <c r="AC36" s="374">
        <v>0</v>
      </c>
    </row>
    <row r="37" spans="1:29" ht="13.5" customHeight="1">
      <c r="A37" s="258"/>
      <c r="B37" s="228" t="s">
        <v>279</v>
      </c>
      <c r="C37" s="377">
        <v>428</v>
      </c>
      <c r="D37" s="365">
        <v>92</v>
      </c>
      <c r="E37" s="353">
        <v>268</v>
      </c>
      <c r="F37" s="365">
        <v>17</v>
      </c>
      <c r="G37" s="366">
        <v>47</v>
      </c>
      <c r="H37" s="367">
        <v>3</v>
      </c>
      <c r="I37" s="366">
        <v>171</v>
      </c>
      <c r="J37" s="367">
        <v>12</v>
      </c>
      <c r="K37" s="366">
        <v>0</v>
      </c>
      <c r="L37" s="367">
        <v>0</v>
      </c>
      <c r="M37" s="366">
        <v>50</v>
      </c>
      <c r="N37" s="367">
        <v>2</v>
      </c>
      <c r="P37" s="258"/>
      <c r="Q37" s="228" t="s">
        <v>279</v>
      </c>
      <c r="R37" s="377">
        <v>567</v>
      </c>
      <c r="S37" s="365">
        <v>128</v>
      </c>
      <c r="T37" s="353">
        <v>351</v>
      </c>
      <c r="U37" s="365">
        <v>26</v>
      </c>
      <c r="V37" s="366">
        <v>51</v>
      </c>
      <c r="W37" s="367">
        <v>4</v>
      </c>
      <c r="X37" s="366">
        <v>241</v>
      </c>
      <c r="Y37" s="367">
        <v>19</v>
      </c>
      <c r="Z37" s="382">
        <v>0</v>
      </c>
      <c r="AA37" s="383">
        <v>0</v>
      </c>
      <c r="AB37" s="366">
        <v>59</v>
      </c>
      <c r="AC37" s="367">
        <v>0</v>
      </c>
    </row>
    <row r="38" spans="1:29" ht="13.5" customHeight="1">
      <c r="A38" s="258"/>
      <c r="B38" s="228" t="s">
        <v>291</v>
      </c>
      <c r="C38" s="377">
        <v>345</v>
      </c>
      <c r="D38" s="365">
        <v>63</v>
      </c>
      <c r="E38" s="353">
        <v>216</v>
      </c>
      <c r="F38" s="365">
        <v>15</v>
      </c>
      <c r="G38" s="366">
        <v>49</v>
      </c>
      <c r="H38" s="367">
        <v>8</v>
      </c>
      <c r="I38" s="366">
        <v>145</v>
      </c>
      <c r="J38" s="367">
        <v>7</v>
      </c>
      <c r="K38" s="366">
        <v>2</v>
      </c>
      <c r="L38" s="367">
        <v>0</v>
      </c>
      <c r="M38" s="366">
        <v>20</v>
      </c>
      <c r="N38" s="367">
        <v>0</v>
      </c>
      <c r="P38" s="258"/>
      <c r="Q38" s="228" t="s">
        <v>291</v>
      </c>
      <c r="R38" s="377">
        <v>415</v>
      </c>
      <c r="S38" s="365">
        <v>72</v>
      </c>
      <c r="T38" s="353">
        <v>293</v>
      </c>
      <c r="U38" s="365">
        <v>36</v>
      </c>
      <c r="V38" s="366">
        <v>54</v>
      </c>
      <c r="W38" s="367">
        <v>10</v>
      </c>
      <c r="X38" s="366">
        <v>213</v>
      </c>
      <c r="Y38" s="367">
        <v>25</v>
      </c>
      <c r="Z38" s="366">
        <v>3</v>
      </c>
      <c r="AA38" s="367">
        <v>0</v>
      </c>
      <c r="AB38" s="366">
        <v>23</v>
      </c>
      <c r="AC38" s="367">
        <v>0</v>
      </c>
    </row>
    <row r="39" spans="1:29" ht="13.5" customHeight="1">
      <c r="A39" s="258"/>
      <c r="B39" s="228" t="s">
        <v>75</v>
      </c>
      <c r="C39" s="377">
        <v>20</v>
      </c>
      <c r="D39" s="365">
        <v>2</v>
      </c>
      <c r="E39" s="353">
        <v>12</v>
      </c>
      <c r="F39" s="365">
        <v>0</v>
      </c>
      <c r="G39" s="366">
        <v>2</v>
      </c>
      <c r="H39" s="367">
        <v>0</v>
      </c>
      <c r="I39" s="366">
        <v>8</v>
      </c>
      <c r="J39" s="367">
        <v>0</v>
      </c>
      <c r="K39" s="366">
        <v>0</v>
      </c>
      <c r="L39" s="367">
        <v>0</v>
      </c>
      <c r="M39" s="382">
        <v>2</v>
      </c>
      <c r="N39" s="367">
        <v>0</v>
      </c>
      <c r="P39" s="258"/>
      <c r="Q39" s="228" t="s">
        <v>75</v>
      </c>
      <c r="R39" s="377">
        <v>24</v>
      </c>
      <c r="S39" s="365">
        <v>3</v>
      </c>
      <c r="T39" s="353">
        <v>15</v>
      </c>
      <c r="U39" s="365">
        <v>0</v>
      </c>
      <c r="V39" s="366">
        <v>3</v>
      </c>
      <c r="W39" s="367">
        <v>0</v>
      </c>
      <c r="X39" s="366">
        <v>10</v>
      </c>
      <c r="Y39" s="367">
        <v>0</v>
      </c>
      <c r="Z39" s="373">
        <v>0</v>
      </c>
      <c r="AA39" s="374">
        <v>0</v>
      </c>
      <c r="AB39" s="366">
        <v>2</v>
      </c>
      <c r="AC39" s="383">
        <v>0</v>
      </c>
    </row>
    <row r="40" spans="1:29" ht="13.5" customHeight="1">
      <c r="A40" s="258"/>
      <c r="B40" s="228" t="s">
        <v>36</v>
      </c>
      <c r="C40" s="378">
        <v>11</v>
      </c>
      <c r="D40" s="381">
        <v>1</v>
      </c>
      <c r="E40" s="380">
        <v>7</v>
      </c>
      <c r="F40" s="381">
        <v>0</v>
      </c>
      <c r="G40" s="382">
        <v>2</v>
      </c>
      <c r="H40" s="383">
        <v>0</v>
      </c>
      <c r="I40" s="382">
        <v>2</v>
      </c>
      <c r="J40" s="383">
        <v>0</v>
      </c>
      <c r="K40" s="382">
        <v>1</v>
      </c>
      <c r="L40" s="383">
        <v>0</v>
      </c>
      <c r="M40" s="366">
        <v>2</v>
      </c>
      <c r="N40" s="383">
        <v>0</v>
      </c>
      <c r="P40" s="258"/>
      <c r="Q40" s="228" t="s">
        <v>36</v>
      </c>
      <c r="R40" s="378">
        <v>16</v>
      </c>
      <c r="S40" s="381">
        <v>6</v>
      </c>
      <c r="T40" s="380">
        <v>8</v>
      </c>
      <c r="U40" s="381">
        <v>1</v>
      </c>
      <c r="V40" s="382">
        <v>3</v>
      </c>
      <c r="W40" s="383">
        <v>1</v>
      </c>
      <c r="X40" s="382">
        <v>2</v>
      </c>
      <c r="Y40" s="383">
        <v>0</v>
      </c>
      <c r="Z40" s="366">
        <v>1</v>
      </c>
      <c r="AA40" s="367">
        <v>0</v>
      </c>
      <c r="AB40" s="382">
        <v>2</v>
      </c>
      <c r="AC40" s="367">
        <v>0</v>
      </c>
    </row>
    <row r="41" spans="1:29" s="362" customFormat="1" ht="13.5" customHeight="1">
      <c r="A41" s="259"/>
      <c r="B41" s="229" t="s">
        <v>318</v>
      </c>
      <c r="C41" s="353">
        <v>901</v>
      </c>
      <c r="D41" s="365">
        <v>182</v>
      </c>
      <c r="E41" s="353">
        <v>551</v>
      </c>
      <c r="F41" s="365">
        <v>36</v>
      </c>
      <c r="G41" s="366">
        <v>118</v>
      </c>
      <c r="H41" s="367">
        <v>11</v>
      </c>
      <c r="I41" s="366">
        <v>350</v>
      </c>
      <c r="J41" s="367">
        <v>23</v>
      </c>
      <c r="K41" s="366">
        <v>4</v>
      </c>
      <c r="L41" s="367">
        <v>0</v>
      </c>
      <c r="M41" s="373">
        <v>79</v>
      </c>
      <c r="N41" s="367">
        <v>2</v>
      </c>
      <c r="P41" s="259"/>
      <c r="Q41" s="229" t="s">
        <v>318</v>
      </c>
      <c r="R41" s="353">
        <v>1137</v>
      </c>
      <c r="S41" s="365">
        <v>238</v>
      </c>
      <c r="T41" s="353">
        <v>726</v>
      </c>
      <c r="U41" s="365">
        <v>68</v>
      </c>
      <c r="V41" s="366">
        <v>129</v>
      </c>
      <c r="W41" s="367">
        <v>15</v>
      </c>
      <c r="X41" s="366">
        <v>500</v>
      </c>
      <c r="Y41" s="367">
        <v>49</v>
      </c>
      <c r="Z41" s="366">
        <v>5</v>
      </c>
      <c r="AA41" s="367">
        <v>0</v>
      </c>
      <c r="AB41" s="366">
        <v>92</v>
      </c>
      <c r="AC41" s="374">
        <v>4</v>
      </c>
    </row>
    <row r="42" spans="1:29" ht="13.5" customHeight="1">
      <c r="A42" s="257" t="s">
        <v>322</v>
      </c>
      <c r="B42" s="228" t="s">
        <v>79</v>
      </c>
      <c r="C42" s="369">
        <v>9</v>
      </c>
      <c r="D42" s="372">
        <v>5</v>
      </c>
      <c r="E42" s="371">
        <v>3</v>
      </c>
      <c r="F42" s="375">
        <v>1</v>
      </c>
      <c r="G42" s="369">
        <v>1</v>
      </c>
      <c r="H42" s="374">
        <v>0</v>
      </c>
      <c r="I42" s="373">
        <v>2</v>
      </c>
      <c r="J42" s="374">
        <v>1</v>
      </c>
      <c r="K42" s="373">
        <v>0</v>
      </c>
      <c r="L42" s="374">
        <v>0</v>
      </c>
      <c r="M42" s="377">
        <v>0</v>
      </c>
      <c r="N42" s="374">
        <v>0</v>
      </c>
      <c r="P42" s="257" t="s">
        <v>322</v>
      </c>
      <c r="Q42" s="228" t="s">
        <v>79</v>
      </c>
      <c r="R42" s="369">
        <v>14</v>
      </c>
      <c r="S42" s="372">
        <v>5</v>
      </c>
      <c r="T42" s="371">
        <v>8</v>
      </c>
      <c r="U42" s="375">
        <v>1</v>
      </c>
      <c r="V42" s="369">
        <v>2</v>
      </c>
      <c r="W42" s="374">
        <v>0</v>
      </c>
      <c r="X42" s="373">
        <v>6</v>
      </c>
      <c r="Y42" s="374">
        <v>1</v>
      </c>
      <c r="Z42" s="382">
        <v>0</v>
      </c>
      <c r="AA42" s="383">
        <v>0</v>
      </c>
      <c r="AB42" s="373">
        <v>0</v>
      </c>
      <c r="AC42" s="367">
        <v>0</v>
      </c>
    </row>
    <row r="43" spans="1:29" ht="13.5" customHeight="1">
      <c r="A43" s="258"/>
      <c r="B43" s="228" t="s">
        <v>81</v>
      </c>
      <c r="C43" s="377">
        <v>7</v>
      </c>
      <c r="D43" s="365">
        <v>0</v>
      </c>
      <c r="E43" s="353">
        <v>1</v>
      </c>
      <c r="F43" s="368">
        <v>0</v>
      </c>
      <c r="G43" s="377">
        <v>0</v>
      </c>
      <c r="H43" s="367">
        <v>0</v>
      </c>
      <c r="I43" s="377">
        <v>1</v>
      </c>
      <c r="J43" s="367">
        <v>0</v>
      </c>
      <c r="K43" s="377">
        <v>0</v>
      </c>
      <c r="L43" s="367">
        <v>0</v>
      </c>
      <c r="M43" s="377">
        <v>0</v>
      </c>
      <c r="N43" s="367">
        <v>0</v>
      </c>
      <c r="P43" s="258"/>
      <c r="Q43" s="228" t="s">
        <v>81</v>
      </c>
      <c r="R43" s="377">
        <v>8</v>
      </c>
      <c r="S43" s="365">
        <v>0</v>
      </c>
      <c r="T43" s="353">
        <v>2</v>
      </c>
      <c r="U43" s="368">
        <v>0</v>
      </c>
      <c r="V43" s="377">
        <v>0</v>
      </c>
      <c r="W43" s="367">
        <v>0</v>
      </c>
      <c r="X43" s="377">
        <v>2</v>
      </c>
      <c r="Y43" s="367">
        <v>0</v>
      </c>
      <c r="Z43" s="366">
        <v>0</v>
      </c>
      <c r="AA43" s="367">
        <v>0</v>
      </c>
      <c r="AB43" s="377">
        <v>0</v>
      </c>
      <c r="AC43" s="367">
        <v>0</v>
      </c>
    </row>
    <row r="44" spans="1:29" ht="13.5" customHeight="1">
      <c r="A44" s="258"/>
      <c r="B44" s="228" t="s">
        <v>82</v>
      </c>
      <c r="C44" s="377">
        <v>41</v>
      </c>
      <c r="D44" s="365">
        <v>4</v>
      </c>
      <c r="E44" s="353">
        <v>27</v>
      </c>
      <c r="F44" s="368">
        <v>0</v>
      </c>
      <c r="G44" s="377">
        <v>16</v>
      </c>
      <c r="H44" s="367">
        <v>0</v>
      </c>
      <c r="I44" s="377">
        <v>6</v>
      </c>
      <c r="J44" s="367">
        <v>0</v>
      </c>
      <c r="K44" s="377">
        <v>0</v>
      </c>
      <c r="L44" s="367">
        <v>0</v>
      </c>
      <c r="M44" s="377">
        <v>5</v>
      </c>
      <c r="N44" s="367">
        <v>0</v>
      </c>
      <c r="P44" s="258"/>
      <c r="Q44" s="228" t="s">
        <v>82</v>
      </c>
      <c r="R44" s="377">
        <v>45</v>
      </c>
      <c r="S44" s="365">
        <v>4</v>
      </c>
      <c r="T44" s="353">
        <v>31</v>
      </c>
      <c r="U44" s="368">
        <v>0</v>
      </c>
      <c r="V44" s="377">
        <v>18</v>
      </c>
      <c r="W44" s="367">
        <v>0</v>
      </c>
      <c r="X44" s="377">
        <v>8</v>
      </c>
      <c r="Y44" s="367">
        <v>0</v>
      </c>
      <c r="Z44" s="373">
        <v>0</v>
      </c>
      <c r="AA44" s="374">
        <v>0</v>
      </c>
      <c r="AB44" s="377">
        <v>5</v>
      </c>
      <c r="AC44" s="383">
        <v>0</v>
      </c>
    </row>
    <row r="45" spans="1:29" ht="13.5" customHeight="1">
      <c r="A45" s="258"/>
      <c r="B45" s="228" t="s">
        <v>85</v>
      </c>
      <c r="C45" s="377">
        <v>44</v>
      </c>
      <c r="D45" s="365">
        <v>11</v>
      </c>
      <c r="E45" s="353">
        <v>31</v>
      </c>
      <c r="F45" s="368">
        <v>2</v>
      </c>
      <c r="G45" s="377">
        <v>2</v>
      </c>
      <c r="H45" s="367">
        <v>1</v>
      </c>
      <c r="I45" s="377">
        <v>19</v>
      </c>
      <c r="J45" s="367">
        <v>1</v>
      </c>
      <c r="K45" s="377">
        <v>1</v>
      </c>
      <c r="L45" s="367">
        <v>0</v>
      </c>
      <c r="M45" s="377">
        <v>9</v>
      </c>
      <c r="N45" s="367">
        <v>0</v>
      </c>
      <c r="P45" s="258"/>
      <c r="Q45" s="228" t="s">
        <v>85</v>
      </c>
      <c r="R45" s="377">
        <v>54</v>
      </c>
      <c r="S45" s="365">
        <v>13</v>
      </c>
      <c r="T45" s="353">
        <v>38</v>
      </c>
      <c r="U45" s="368">
        <v>2</v>
      </c>
      <c r="V45" s="377">
        <v>2</v>
      </c>
      <c r="W45" s="367">
        <v>1</v>
      </c>
      <c r="X45" s="377">
        <v>25</v>
      </c>
      <c r="Y45" s="367">
        <v>1</v>
      </c>
      <c r="Z45" s="366">
        <v>1</v>
      </c>
      <c r="AA45" s="367">
        <v>0</v>
      </c>
      <c r="AB45" s="377">
        <v>10</v>
      </c>
      <c r="AC45" s="367">
        <v>0</v>
      </c>
    </row>
    <row r="46" spans="1:29" ht="13.5" customHeight="1">
      <c r="A46" s="258"/>
      <c r="B46" s="228" t="s">
        <v>89</v>
      </c>
      <c r="C46" s="377">
        <v>19</v>
      </c>
      <c r="D46" s="365">
        <v>6</v>
      </c>
      <c r="E46" s="353">
        <v>14</v>
      </c>
      <c r="F46" s="368">
        <v>2</v>
      </c>
      <c r="G46" s="377">
        <v>4</v>
      </c>
      <c r="H46" s="367">
        <v>1</v>
      </c>
      <c r="I46" s="377">
        <v>7</v>
      </c>
      <c r="J46" s="367">
        <v>1</v>
      </c>
      <c r="K46" s="377">
        <v>0</v>
      </c>
      <c r="L46" s="367">
        <v>0</v>
      </c>
      <c r="M46" s="377">
        <v>3</v>
      </c>
      <c r="N46" s="367">
        <v>0</v>
      </c>
      <c r="P46" s="258"/>
      <c r="Q46" s="228" t="s">
        <v>89</v>
      </c>
      <c r="R46" s="377">
        <v>25</v>
      </c>
      <c r="S46" s="365">
        <v>6</v>
      </c>
      <c r="T46" s="353">
        <v>20</v>
      </c>
      <c r="U46" s="368">
        <v>2</v>
      </c>
      <c r="V46" s="377">
        <v>6</v>
      </c>
      <c r="W46" s="367">
        <v>1</v>
      </c>
      <c r="X46" s="377">
        <v>11</v>
      </c>
      <c r="Y46" s="367">
        <v>1</v>
      </c>
      <c r="Z46" s="366">
        <v>0</v>
      </c>
      <c r="AA46" s="367">
        <v>0</v>
      </c>
      <c r="AB46" s="377">
        <v>3</v>
      </c>
      <c r="AC46" s="374">
        <v>0</v>
      </c>
    </row>
    <row r="47" spans="1:29" ht="13.5" customHeight="1">
      <c r="A47" s="258"/>
      <c r="B47" s="228" t="s">
        <v>91</v>
      </c>
      <c r="C47" s="377">
        <v>14</v>
      </c>
      <c r="D47" s="365">
        <v>2</v>
      </c>
      <c r="E47" s="353">
        <v>7</v>
      </c>
      <c r="F47" s="368">
        <v>0</v>
      </c>
      <c r="G47" s="377">
        <v>2</v>
      </c>
      <c r="H47" s="367">
        <v>0</v>
      </c>
      <c r="I47" s="377">
        <v>5</v>
      </c>
      <c r="J47" s="367">
        <v>0</v>
      </c>
      <c r="K47" s="377">
        <v>0</v>
      </c>
      <c r="L47" s="367">
        <v>0</v>
      </c>
      <c r="M47" s="377">
        <v>0</v>
      </c>
      <c r="N47" s="367">
        <v>0</v>
      </c>
      <c r="P47" s="258"/>
      <c r="Q47" s="228" t="s">
        <v>91</v>
      </c>
      <c r="R47" s="377">
        <v>19</v>
      </c>
      <c r="S47" s="365">
        <v>4</v>
      </c>
      <c r="T47" s="353">
        <v>10</v>
      </c>
      <c r="U47" s="368">
        <v>0</v>
      </c>
      <c r="V47" s="377">
        <v>3</v>
      </c>
      <c r="W47" s="367">
        <v>0</v>
      </c>
      <c r="X47" s="377">
        <v>7</v>
      </c>
      <c r="Y47" s="367">
        <v>0</v>
      </c>
      <c r="Z47" s="382">
        <v>0</v>
      </c>
      <c r="AA47" s="383">
        <v>0</v>
      </c>
      <c r="AB47" s="377">
        <v>0</v>
      </c>
      <c r="AC47" s="367">
        <v>0</v>
      </c>
    </row>
    <row r="48" spans="1:29" ht="13.5" customHeight="1">
      <c r="A48" s="258"/>
      <c r="B48" s="228" t="s">
        <v>323</v>
      </c>
      <c r="C48" s="377">
        <v>17</v>
      </c>
      <c r="D48" s="381">
        <v>3</v>
      </c>
      <c r="E48" s="353">
        <v>6</v>
      </c>
      <c r="F48" s="384">
        <v>0</v>
      </c>
      <c r="G48" s="377">
        <v>2</v>
      </c>
      <c r="H48" s="383">
        <v>0</v>
      </c>
      <c r="I48" s="377">
        <v>4</v>
      </c>
      <c r="J48" s="383">
        <v>0</v>
      </c>
      <c r="K48" s="377">
        <v>0</v>
      </c>
      <c r="L48" s="383">
        <v>0</v>
      </c>
      <c r="M48" s="377">
        <v>0</v>
      </c>
      <c r="N48" s="383">
        <v>0</v>
      </c>
      <c r="P48" s="258"/>
      <c r="Q48" s="228" t="s">
        <v>323</v>
      </c>
      <c r="R48" s="377">
        <v>20</v>
      </c>
      <c r="S48" s="381">
        <v>6</v>
      </c>
      <c r="T48" s="353">
        <v>7</v>
      </c>
      <c r="U48" s="384">
        <v>1</v>
      </c>
      <c r="V48" s="377">
        <v>2</v>
      </c>
      <c r="W48" s="383">
        <v>0</v>
      </c>
      <c r="X48" s="377">
        <v>5</v>
      </c>
      <c r="Y48" s="383">
        <v>1</v>
      </c>
      <c r="Z48" s="366">
        <v>0</v>
      </c>
      <c r="AA48" s="367">
        <v>0</v>
      </c>
      <c r="AB48" s="377">
        <v>0</v>
      </c>
      <c r="AC48" s="374">
        <v>0</v>
      </c>
    </row>
    <row r="49" spans="1:29" ht="13.5" customHeight="1">
      <c r="A49" s="258"/>
      <c r="B49" s="228" t="s">
        <v>95</v>
      </c>
      <c r="C49" s="377">
        <v>24</v>
      </c>
      <c r="D49" s="365">
        <v>4</v>
      </c>
      <c r="E49" s="353">
        <v>15</v>
      </c>
      <c r="F49" s="368">
        <v>0</v>
      </c>
      <c r="G49" s="377">
        <v>4</v>
      </c>
      <c r="H49" s="367">
        <v>0</v>
      </c>
      <c r="I49" s="377">
        <v>8</v>
      </c>
      <c r="J49" s="367">
        <v>0</v>
      </c>
      <c r="K49" s="377">
        <v>2</v>
      </c>
      <c r="L49" s="367">
        <v>0</v>
      </c>
      <c r="M49" s="378">
        <v>1</v>
      </c>
      <c r="N49" s="367">
        <v>0</v>
      </c>
      <c r="P49" s="258"/>
      <c r="Q49" s="228" t="s">
        <v>95</v>
      </c>
      <c r="R49" s="377">
        <v>27</v>
      </c>
      <c r="S49" s="365">
        <v>4</v>
      </c>
      <c r="T49" s="353">
        <v>18</v>
      </c>
      <c r="U49" s="368">
        <v>0</v>
      </c>
      <c r="V49" s="377">
        <v>4</v>
      </c>
      <c r="W49" s="367">
        <v>0</v>
      </c>
      <c r="X49" s="377">
        <v>11</v>
      </c>
      <c r="Y49" s="367">
        <v>0</v>
      </c>
      <c r="Z49" s="373">
        <v>2</v>
      </c>
      <c r="AA49" s="374">
        <v>0</v>
      </c>
      <c r="AB49" s="377">
        <v>1</v>
      </c>
      <c r="AC49" s="367">
        <v>0</v>
      </c>
    </row>
    <row r="50" spans="1:29" ht="13.5" customHeight="1">
      <c r="A50" s="258"/>
      <c r="B50" s="228" t="s">
        <v>45</v>
      </c>
      <c r="C50" s="378">
        <v>0</v>
      </c>
      <c r="D50" s="381">
        <v>0</v>
      </c>
      <c r="E50" s="380">
        <v>0</v>
      </c>
      <c r="F50" s="384">
        <v>0</v>
      </c>
      <c r="G50" s="378">
        <v>0</v>
      </c>
      <c r="H50" s="383">
        <v>0</v>
      </c>
      <c r="I50" s="378">
        <v>0</v>
      </c>
      <c r="J50" s="383">
        <v>0</v>
      </c>
      <c r="K50" s="378">
        <v>0</v>
      </c>
      <c r="L50" s="383">
        <v>0</v>
      </c>
      <c r="M50" s="366">
        <v>0</v>
      </c>
      <c r="N50" s="383">
        <v>0</v>
      </c>
      <c r="P50" s="258"/>
      <c r="Q50" s="228" t="s">
        <v>37</v>
      </c>
      <c r="R50" s="378">
        <v>1</v>
      </c>
      <c r="S50" s="381">
        <v>1</v>
      </c>
      <c r="T50" s="380">
        <v>1</v>
      </c>
      <c r="U50" s="384">
        <v>1</v>
      </c>
      <c r="V50" s="378">
        <v>0</v>
      </c>
      <c r="W50" s="383">
        <v>0</v>
      </c>
      <c r="X50" s="378">
        <v>1</v>
      </c>
      <c r="Y50" s="383">
        <v>1</v>
      </c>
      <c r="Z50" s="366">
        <v>0</v>
      </c>
      <c r="AA50" s="367">
        <v>0</v>
      </c>
      <c r="AB50" s="378">
        <v>0</v>
      </c>
      <c r="AC50" s="367">
        <v>0</v>
      </c>
    </row>
    <row r="51" spans="1:29" s="362" customFormat="1" ht="13.5" customHeight="1">
      <c r="A51" s="259"/>
      <c r="B51" s="229" t="s">
        <v>318</v>
      </c>
      <c r="C51" s="353">
        <v>175</v>
      </c>
      <c r="D51" s="365">
        <v>35</v>
      </c>
      <c r="E51" s="353">
        <v>104</v>
      </c>
      <c r="F51" s="365">
        <v>5</v>
      </c>
      <c r="G51" s="366">
        <v>31</v>
      </c>
      <c r="H51" s="367">
        <v>2</v>
      </c>
      <c r="I51" s="366">
        <v>52</v>
      </c>
      <c r="J51" s="367">
        <v>3</v>
      </c>
      <c r="K51" s="366">
        <v>3</v>
      </c>
      <c r="L51" s="367">
        <v>0</v>
      </c>
      <c r="M51" s="369">
        <v>18</v>
      </c>
      <c r="N51" s="367">
        <v>0</v>
      </c>
      <c r="P51" s="259"/>
      <c r="Q51" s="229" t="s">
        <v>318</v>
      </c>
      <c r="R51" s="353">
        <v>213</v>
      </c>
      <c r="S51" s="365">
        <v>43</v>
      </c>
      <c r="T51" s="353">
        <v>135</v>
      </c>
      <c r="U51" s="365">
        <v>7</v>
      </c>
      <c r="V51" s="366">
        <v>37</v>
      </c>
      <c r="W51" s="367">
        <v>2</v>
      </c>
      <c r="X51" s="366">
        <v>76</v>
      </c>
      <c r="Y51" s="367">
        <v>5</v>
      </c>
      <c r="Z51" s="366">
        <v>3</v>
      </c>
      <c r="AA51" s="367">
        <v>0</v>
      </c>
      <c r="AB51" s="366">
        <v>19</v>
      </c>
      <c r="AC51" s="383">
        <v>0</v>
      </c>
    </row>
    <row r="52" spans="1:29" ht="13.5" customHeight="1">
      <c r="A52" s="257" t="s">
        <v>128</v>
      </c>
      <c r="B52" s="228" t="s">
        <v>99</v>
      </c>
      <c r="C52" s="369">
        <v>82</v>
      </c>
      <c r="D52" s="372">
        <v>16</v>
      </c>
      <c r="E52" s="371">
        <v>53</v>
      </c>
      <c r="F52" s="375">
        <v>6</v>
      </c>
      <c r="G52" s="369">
        <v>7</v>
      </c>
      <c r="H52" s="375">
        <v>1</v>
      </c>
      <c r="I52" s="369">
        <v>38</v>
      </c>
      <c r="J52" s="375">
        <v>5</v>
      </c>
      <c r="K52" s="369">
        <v>0</v>
      </c>
      <c r="L52" s="375">
        <v>0</v>
      </c>
      <c r="M52" s="377">
        <v>8</v>
      </c>
      <c r="N52" s="375">
        <v>0</v>
      </c>
      <c r="P52" s="257" t="s">
        <v>128</v>
      </c>
      <c r="Q52" s="228" t="s">
        <v>99</v>
      </c>
      <c r="R52" s="369">
        <v>98</v>
      </c>
      <c r="S52" s="372">
        <v>20</v>
      </c>
      <c r="T52" s="371">
        <v>62</v>
      </c>
      <c r="U52" s="375">
        <v>6</v>
      </c>
      <c r="V52" s="369">
        <v>7</v>
      </c>
      <c r="W52" s="375">
        <v>1</v>
      </c>
      <c r="X52" s="369">
        <v>46</v>
      </c>
      <c r="Y52" s="375">
        <v>5</v>
      </c>
      <c r="Z52" s="382">
        <v>0</v>
      </c>
      <c r="AA52" s="383">
        <v>0</v>
      </c>
      <c r="AB52" s="369">
        <v>9</v>
      </c>
      <c r="AC52" s="367">
        <v>0</v>
      </c>
    </row>
    <row r="53" spans="1:29" ht="13.5" customHeight="1">
      <c r="A53" s="258"/>
      <c r="B53" s="228" t="s">
        <v>103</v>
      </c>
      <c r="C53" s="377">
        <v>2</v>
      </c>
      <c r="D53" s="365">
        <v>0</v>
      </c>
      <c r="E53" s="353">
        <v>1</v>
      </c>
      <c r="F53" s="368">
        <v>0</v>
      </c>
      <c r="G53" s="377">
        <v>0</v>
      </c>
      <c r="H53" s="368">
        <v>0</v>
      </c>
      <c r="I53" s="377">
        <v>1</v>
      </c>
      <c r="J53" s="368">
        <v>0</v>
      </c>
      <c r="K53" s="377">
        <v>0</v>
      </c>
      <c r="L53" s="368">
        <v>0</v>
      </c>
      <c r="M53" s="377">
        <v>0</v>
      </c>
      <c r="N53" s="368">
        <v>0</v>
      </c>
      <c r="P53" s="258"/>
      <c r="Q53" s="228" t="s">
        <v>103</v>
      </c>
      <c r="R53" s="377">
        <v>2</v>
      </c>
      <c r="S53" s="365">
        <v>0</v>
      </c>
      <c r="T53" s="353">
        <v>1</v>
      </c>
      <c r="U53" s="368">
        <v>0</v>
      </c>
      <c r="V53" s="377">
        <v>0</v>
      </c>
      <c r="W53" s="368">
        <v>0</v>
      </c>
      <c r="X53" s="377">
        <v>1</v>
      </c>
      <c r="Y53" s="368">
        <v>0</v>
      </c>
      <c r="Z53" s="366">
        <v>0</v>
      </c>
      <c r="AA53" s="367">
        <v>0</v>
      </c>
      <c r="AB53" s="377">
        <v>0</v>
      </c>
      <c r="AC53" s="374">
        <v>0</v>
      </c>
    </row>
    <row r="54" spans="1:29" ht="13.5" customHeight="1">
      <c r="A54" s="258"/>
      <c r="B54" s="228" t="s">
        <v>324</v>
      </c>
      <c r="C54" s="377">
        <v>5</v>
      </c>
      <c r="D54" s="365">
        <v>2</v>
      </c>
      <c r="E54" s="353">
        <v>3</v>
      </c>
      <c r="F54" s="368">
        <v>0</v>
      </c>
      <c r="G54" s="377">
        <v>0</v>
      </c>
      <c r="H54" s="368">
        <v>0</v>
      </c>
      <c r="I54" s="377">
        <v>3</v>
      </c>
      <c r="J54" s="368">
        <v>0</v>
      </c>
      <c r="K54" s="377">
        <v>0</v>
      </c>
      <c r="L54" s="368">
        <v>0</v>
      </c>
      <c r="M54" s="377">
        <v>0</v>
      </c>
      <c r="N54" s="368">
        <v>0</v>
      </c>
      <c r="P54" s="258"/>
      <c r="Q54" s="228" t="s">
        <v>324</v>
      </c>
      <c r="R54" s="377">
        <v>8</v>
      </c>
      <c r="S54" s="365">
        <v>3</v>
      </c>
      <c r="T54" s="353">
        <v>5</v>
      </c>
      <c r="U54" s="368">
        <v>1</v>
      </c>
      <c r="V54" s="377">
        <v>1</v>
      </c>
      <c r="W54" s="368">
        <v>1</v>
      </c>
      <c r="X54" s="377">
        <v>4</v>
      </c>
      <c r="Y54" s="368">
        <v>0</v>
      </c>
      <c r="Z54" s="373">
        <v>0</v>
      </c>
      <c r="AA54" s="374">
        <v>0</v>
      </c>
      <c r="AB54" s="377">
        <v>0</v>
      </c>
      <c r="AC54" s="367">
        <v>0</v>
      </c>
    </row>
    <row r="55" spans="1:29" ht="13.5" customHeight="1">
      <c r="A55" s="258"/>
      <c r="B55" s="228" t="s">
        <v>107</v>
      </c>
      <c r="C55" s="377">
        <v>18</v>
      </c>
      <c r="D55" s="365">
        <v>0</v>
      </c>
      <c r="E55" s="353">
        <v>1</v>
      </c>
      <c r="F55" s="368">
        <v>0</v>
      </c>
      <c r="G55" s="377">
        <v>0</v>
      </c>
      <c r="H55" s="368">
        <v>0</v>
      </c>
      <c r="I55" s="377">
        <v>1</v>
      </c>
      <c r="J55" s="368">
        <v>0</v>
      </c>
      <c r="K55" s="377">
        <v>0</v>
      </c>
      <c r="L55" s="368">
        <v>0</v>
      </c>
      <c r="M55" s="377">
        <v>0</v>
      </c>
      <c r="N55" s="368">
        <v>0</v>
      </c>
      <c r="P55" s="258"/>
      <c r="Q55" s="228" t="s">
        <v>107</v>
      </c>
      <c r="R55" s="377">
        <v>22</v>
      </c>
      <c r="S55" s="365">
        <v>1</v>
      </c>
      <c r="T55" s="353">
        <v>4</v>
      </c>
      <c r="U55" s="368">
        <v>0</v>
      </c>
      <c r="V55" s="377">
        <v>1</v>
      </c>
      <c r="W55" s="368">
        <v>0</v>
      </c>
      <c r="X55" s="377">
        <v>3</v>
      </c>
      <c r="Y55" s="368">
        <v>0</v>
      </c>
      <c r="Z55" s="366">
        <v>0</v>
      </c>
      <c r="AA55" s="367">
        <v>0</v>
      </c>
      <c r="AB55" s="377">
        <v>0</v>
      </c>
      <c r="AC55" s="367">
        <v>0</v>
      </c>
    </row>
    <row r="56" spans="1:29" ht="13.5" customHeight="1">
      <c r="A56" s="258"/>
      <c r="B56" s="228" t="s">
        <v>109</v>
      </c>
      <c r="C56" s="377">
        <v>15</v>
      </c>
      <c r="D56" s="365">
        <v>2</v>
      </c>
      <c r="E56" s="353">
        <v>11</v>
      </c>
      <c r="F56" s="368">
        <v>0</v>
      </c>
      <c r="G56" s="377">
        <v>3</v>
      </c>
      <c r="H56" s="368">
        <v>0</v>
      </c>
      <c r="I56" s="377">
        <v>8</v>
      </c>
      <c r="J56" s="368">
        <v>0</v>
      </c>
      <c r="K56" s="377">
        <v>0</v>
      </c>
      <c r="L56" s="368">
        <v>0</v>
      </c>
      <c r="M56" s="377">
        <v>0</v>
      </c>
      <c r="N56" s="368">
        <v>0</v>
      </c>
      <c r="P56" s="258"/>
      <c r="Q56" s="228" t="s">
        <v>109</v>
      </c>
      <c r="R56" s="377">
        <v>16</v>
      </c>
      <c r="S56" s="365">
        <v>2</v>
      </c>
      <c r="T56" s="353">
        <v>12</v>
      </c>
      <c r="U56" s="368">
        <v>0</v>
      </c>
      <c r="V56" s="377">
        <v>3</v>
      </c>
      <c r="W56" s="368">
        <v>0</v>
      </c>
      <c r="X56" s="377">
        <v>9</v>
      </c>
      <c r="Y56" s="368">
        <v>0</v>
      </c>
      <c r="Z56" s="366">
        <v>0</v>
      </c>
      <c r="AA56" s="383">
        <v>0</v>
      </c>
      <c r="AB56" s="377">
        <v>0</v>
      </c>
      <c r="AC56" s="383">
        <v>0</v>
      </c>
    </row>
    <row r="57" spans="1:29" ht="13.5" customHeight="1">
      <c r="A57" s="258"/>
      <c r="B57" s="228" t="s">
        <v>111</v>
      </c>
      <c r="C57" s="377">
        <v>4</v>
      </c>
      <c r="D57" s="365">
        <v>2</v>
      </c>
      <c r="E57" s="353">
        <v>1</v>
      </c>
      <c r="F57" s="368">
        <v>0</v>
      </c>
      <c r="G57" s="377">
        <v>0</v>
      </c>
      <c r="H57" s="368">
        <v>0</v>
      </c>
      <c r="I57" s="377">
        <v>1</v>
      </c>
      <c r="J57" s="368">
        <v>0</v>
      </c>
      <c r="K57" s="377">
        <v>0</v>
      </c>
      <c r="L57" s="368">
        <v>0</v>
      </c>
      <c r="M57" s="377">
        <v>0</v>
      </c>
      <c r="N57" s="368">
        <v>0</v>
      </c>
      <c r="P57" s="258"/>
      <c r="Q57" s="228" t="s">
        <v>111</v>
      </c>
      <c r="R57" s="377">
        <v>4</v>
      </c>
      <c r="S57" s="365">
        <v>2</v>
      </c>
      <c r="T57" s="353">
        <v>1</v>
      </c>
      <c r="U57" s="368">
        <v>0</v>
      </c>
      <c r="V57" s="377">
        <v>0</v>
      </c>
      <c r="W57" s="368">
        <v>0</v>
      </c>
      <c r="X57" s="377">
        <v>1</v>
      </c>
      <c r="Y57" s="368">
        <v>0</v>
      </c>
      <c r="Z57" s="377">
        <v>0</v>
      </c>
      <c r="AA57" s="367">
        <v>0</v>
      </c>
      <c r="AB57" s="377">
        <v>0</v>
      </c>
      <c r="AC57" s="367">
        <v>0</v>
      </c>
    </row>
    <row r="58" spans="1:29" ht="13.5" customHeight="1">
      <c r="A58" s="258"/>
      <c r="B58" s="228" t="s">
        <v>113</v>
      </c>
      <c r="C58" s="377">
        <v>16</v>
      </c>
      <c r="D58" s="365">
        <v>11</v>
      </c>
      <c r="E58" s="353">
        <v>3</v>
      </c>
      <c r="F58" s="368">
        <v>0</v>
      </c>
      <c r="G58" s="377">
        <v>0</v>
      </c>
      <c r="H58" s="368">
        <v>0</v>
      </c>
      <c r="I58" s="377">
        <v>3</v>
      </c>
      <c r="J58" s="368">
        <v>0</v>
      </c>
      <c r="K58" s="377">
        <v>0</v>
      </c>
      <c r="L58" s="368">
        <v>0</v>
      </c>
      <c r="M58" s="377">
        <v>0</v>
      </c>
      <c r="N58" s="368">
        <v>0</v>
      </c>
      <c r="P58" s="258"/>
      <c r="Q58" s="228" t="s">
        <v>113</v>
      </c>
      <c r="R58" s="377">
        <v>18</v>
      </c>
      <c r="S58" s="365">
        <v>11</v>
      </c>
      <c r="T58" s="353">
        <v>5</v>
      </c>
      <c r="U58" s="368">
        <v>0</v>
      </c>
      <c r="V58" s="377">
        <v>0</v>
      </c>
      <c r="W58" s="368">
        <v>0</v>
      </c>
      <c r="X58" s="377">
        <v>5</v>
      </c>
      <c r="Y58" s="368">
        <v>0</v>
      </c>
      <c r="Z58" s="377">
        <v>0</v>
      </c>
      <c r="AA58" s="374">
        <v>0</v>
      </c>
      <c r="AB58" s="377">
        <v>0</v>
      </c>
      <c r="AC58" s="374">
        <v>0</v>
      </c>
    </row>
    <row r="59" spans="1:29" ht="13.5" customHeight="1">
      <c r="A59" s="258"/>
      <c r="B59" s="228" t="s">
        <v>38</v>
      </c>
      <c r="C59" s="378">
        <v>7</v>
      </c>
      <c r="D59" s="381">
        <v>0</v>
      </c>
      <c r="E59" s="353">
        <v>7</v>
      </c>
      <c r="F59" s="368">
        <v>0</v>
      </c>
      <c r="G59" s="377">
        <v>1</v>
      </c>
      <c r="H59" s="368">
        <v>0</v>
      </c>
      <c r="I59" s="377">
        <v>6</v>
      </c>
      <c r="J59" s="368">
        <v>0</v>
      </c>
      <c r="K59" s="377">
        <v>0</v>
      </c>
      <c r="L59" s="368">
        <v>0</v>
      </c>
      <c r="M59" s="377">
        <v>0</v>
      </c>
      <c r="N59" s="368">
        <v>0</v>
      </c>
      <c r="P59" s="258"/>
      <c r="Q59" s="228" t="s">
        <v>38</v>
      </c>
      <c r="R59" s="378">
        <v>11</v>
      </c>
      <c r="S59" s="381">
        <v>0</v>
      </c>
      <c r="T59" s="353">
        <v>11</v>
      </c>
      <c r="U59" s="368">
        <v>0</v>
      </c>
      <c r="V59" s="377">
        <v>2</v>
      </c>
      <c r="W59" s="368">
        <v>0</v>
      </c>
      <c r="X59" s="377">
        <v>8</v>
      </c>
      <c r="Y59" s="368">
        <v>0</v>
      </c>
      <c r="Z59" s="377">
        <v>0</v>
      </c>
      <c r="AA59" s="367">
        <v>0</v>
      </c>
      <c r="AB59" s="377">
        <v>1</v>
      </c>
      <c r="AC59" s="367">
        <v>0</v>
      </c>
    </row>
    <row r="60" spans="1:29" s="362" customFormat="1" ht="13.5" customHeight="1">
      <c r="A60" s="259"/>
      <c r="B60" s="229" t="s">
        <v>318</v>
      </c>
      <c r="C60" s="353">
        <v>149</v>
      </c>
      <c r="D60" s="368">
        <v>33</v>
      </c>
      <c r="E60" s="360">
        <v>80</v>
      </c>
      <c r="F60" s="358">
        <v>6</v>
      </c>
      <c r="G60" s="360">
        <v>11</v>
      </c>
      <c r="H60" s="358">
        <v>1</v>
      </c>
      <c r="I60" s="360">
        <v>61</v>
      </c>
      <c r="J60" s="358">
        <v>5</v>
      </c>
      <c r="K60" s="360">
        <v>0</v>
      </c>
      <c r="L60" s="358">
        <v>0</v>
      </c>
      <c r="M60" s="360">
        <v>0</v>
      </c>
      <c r="N60" s="358">
        <v>0</v>
      </c>
      <c r="P60" s="259"/>
      <c r="Q60" s="229" t="s">
        <v>318</v>
      </c>
      <c r="R60" s="353">
        <v>179</v>
      </c>
      <c r="S60" s="368">
        <v>39</v>
      </c>
      <c r="T60" s="360">
        <v>101</v>
      </c>
      <c r="U60" s="358">
        <v>7</v>
      </c>
      <c r="V60" s="360">
        <v>14</v>
      </c>
      <c r="W60" s="358">
        <v>2</v>
      </c>
      <c r="X60" s="360">
        <v>77</v>
      </c>
      <c r="Y60" s="358">
        <v>5</v>
      </c>
      <c r="Z60" s="360">
        <v>0</v>
      </c>
      <c r="AA60" s="367">
        <v>0</v>
      </c>
      <c r="AB60" s="360">
        <v>10</v>
      </c>
      <c r="AC60" s="358">
        <v>0</v>
      </c>
    </row>
    <row r="61" spans="1:29" s="362" customFormat="1" ht="13.5" customHeight="1">
      <c r="A61" s="387" t="s">
        <v>39</v>
      </c>
      <c r="B61" s="388"/>
      <c r="C61" s="353">
        <v>6208</v>
      </c>
      <c r="D61" s="368">
        <v>703</v>
      </c>
      <c r="E61" s="353">
        <v>3264</v>
      </c>
      <c r="F61" s="368">
        <v>189</v>
      </c>
      <c r="G61" s="377">
        <v>735</v>
      </c>
      <c r="H61" s="368">
        <v>58</v>
      </c>
      <c r="I61" s="377">
        <v>2077</v>
      </c>
      <c r="J61" s="368">
        <v>118</v>
      </c>
      <c r="K61" s="377">
        <v>15</v>
      </c>
      <c r="L61" s="368">
        <v>0</v>
      </c>
      <c r="M61" s="377">
        <v>437</v>
      </c>
      <c r="N61" s="368">
        <v>13</v>
      </c>
      <c r="P61" s="335" t="s">
        <v>39</v>
      </c>
      <c r="Q61" s="398"/>
      <c r="R61" s="353">
        <v>7595</v>
      </c>
      <c r="S61" s="368">
        <v>946</v>
      </c>
      <c r="T61" s="353">
        <v>4006</v>
      </c>
      <c r="U61" s="368">
        <v>270</v>
      </c>
      <c r="V61" s="377">
        <v>848</v>
      </c>
      <c r="W61" s="368">
        <v>73</v>
      </c>
      <c r="X61" s="377">
        <v>2629</v>
      </c>
      <c r="Y61" s="368">
        <v>179</v>
      </c>
      <c r="Z61" s="377">
        <v>16</v>
      </c>
      <c r="AA61" s="368">
        <v>0</v>
      </c>
      <c r="AB61" s="377">
        <v>513</v>
      </c>
      <c r="AC61" s="368">
        <v>18</v>
      </c>
    </row>
    <row r="62" spans="1:16" ht="15.75" customHeight="1">
      <c r="A62" s="390" t="s">
        <v>325</v>
      </c>
      <c r="B62" s="391"/>
      <c r="C62" s="392"/>
      <c r="D62" s="393"/>
      <c r="E62" s="392"/>
      <c r="F62" s="391"/>
      <c r="G62" s="392"/>
      <c r="H62" s="391"/>
      <c r="I62" s="392"/>
      <c r="J62" s="391"/>
      <c r="K62" s="392"/>
      <c r="L62" s="391"/>
      <c r="M62" s="392"/>
      <c r="N62" s="391"/>
      <c r="P62" s="390" t="s">
        <v>46</v>
      </c>
    </row>
    <row r="63" spans="1:16" ht="15.75" customHeight="1">
      <c r="A63" s="390" t="s">
        <v>47</v>
      </c>
      <c r="B63" s="391"/>
      <c r="C63" s="392"/>
      <c r="D63" s="393"/>
      <c r="E63" s="392"/>
      <c r="F63" s="391"/>
      <c r="G63" s="392"/>
      <c r="H63" s="391"/>
      <c r="I63" s="392"/>
      <c r="J63" s="391"/>
      <c r="K63" s="392"/>
      <c r="L63" s="391"/>
      <c r="M63" s="392"/>
      <c r="N63" s="391"/>
      <c r="P63" s="390" t="s">
        <v>48</v>
      </c>
    </row>
    <row r="64" spans="1:16" ht="27" customHeight="1">
      <c r="A64" s="391" t="s">
        <v>49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P64" s="391" t="s">
        <v>50</v>
      </c>
    </row>
    <row r="65" spans="1:14" ht="16.5">
      <c r="A65" s="391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</row>
    <row r="66" spans="3:14" ht="13.5"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</row>
  </sheetData>
  <sheetProtection/>
  <mergeCells count="32">
    <mergeCell ref="A9:A15"/>
    <mergeCell ref="A6:A8"/>
    <mergeCell ref="A52:A60"/>
    <mergeCell ref="A61:B61"/>
    <mergeCell ref="A35:A41"/>
    <mergeCell ref="A42:A51"/>
    <mergeCell ref="A16:A26"/>
    <mergeCell ref="A27:A34"/>
    <mergeCell ref="A3:B5"/>
    <mergeCell ref="C3:N3"/>
    <mergeCell ref="G5:H5"/>
    <mergeCell ref="K5:L5"/>
    <mergeCell ref="M5:N5"/>
    <mergeCell ref="C4:D5"/>
    <mergeCell ref="E4:F5"/>
    <mergeCell ref="I5:J5"/>
    <mergeCell ref="P3:Q5"/>
    <mergeCell ref="R3:AC3"/>
    <mergeCell ref="R4:S5"/>
    <mergeCell ref="T4:U5"/>
    <mergeCell ref="V5:W5"/>
    <mergeCell ref="X5:Y5"/>
    <mergeCell ref="Z5:AA5"/>
    <mergeCell ref="AB5:AC5"/>
    <mergeCell ref="P35:P41"/>
    <mergeCell ref="P42:P51"/>
    <mergeCell ref="P52:P60"/>
    <mergeCell ref="P61:Q61"/>
    <mergeCell ref="P6:P8"/>
    <mergeCell ref="P9:P15"/>
    <mergeCell ref="P16:P26"/>
    <mergeCell ref="P27:P34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75" workbookViewId="0" topLeftCell="A1">
      <selection activeCell="Q57" sqref="Q57"/>
    </sheetView>
  </sheetViews>
  <sheetFormatPr defaultColWidth="13.00390625" defaultRowHeight="13.5"/>
  <cols>
    <col min="1" max="1" width="6.375" style="362" customWidth="1"/>
    <col min="2" max="2" width="10.125" style="362" customWidth="1"/>
    <col min="3" max="3" width="8.125" style="362" customWidth="1"/>
    <col min="4" max="4" width="6.375" style="362" customWidth="1"/>
    <col min="5" max="5" width="8.125" style="362" customWidth="1"/>
    <col min="6" max="6" width="6.375" style="362" customWidth="1"/>
    <col min="7" max="7" width="8.125" style="362" customWidth="1"/>
    <col min="8" max="8" width="6.375" style="362" customWidth="1"/>
    <col min="9" max="9" width="8.125" style="362" customWidth="1"/>
    <col min="10" max="10" width="6.375" style="362" customWidth="1"/>
    <col min="11" max="11" width="8.125" style="362" customWidth="1"/>
    <col min="12" max="12" width="6.375" style="362" customWidth="1"/>
    <col min="13" max="13" width="8.125" style="362" customWidth="1"/>
    <col min="14" max="14" width="6.375" style="362" customWidth="1"/>
    <col min="15" max="16384" width="7.625" style="338" customWidth="1"/>
  </cols>
  <sheetData>
    <row r="1" s="333" customFormat="1" ht="16.5">
      <c r="A1" s="333" t="s">
        <v>30</v>
      </c>
    </row>
    <row r="2" s="333" customFormat="1" ht="16.5"/>
    <row r="3" spans="1:14" ht="19.5" customHeight="1">
      <c r="A3" s="250" t="s">
        <v>309</v>
      </c>
      <c r="B3" s="334"/>
      <c r="C3" s="335" t="s">
        <v>310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7"/>
    </row>
    <row r="4" spans="1:14" ht="14.25" customHeight="1">
      <c r="A4" s="339"/>
      <c r="B4" s="340"/>
      <c r="C4" s="250" t="s">
        <v>311</v>
      </c>
      <c r="D4" s="242"/>
      <c r="E4" s="341" t="s">
        <v>312</v>
      </c>
      <c r="F4" s="342"/>
      <c r="G4" s="343"/>
      <c r="H4" s="343"/>
      <c r="I4" s="343"/>
      <c r="J4" s="343"/>
      <c r="K4" s="343"/>
      <c r="L4" s="343"/>
      <c r="M4" s="344"/>
      <c r="N4" s="345"/>
    </row>
    <row r="5" spans="1:14" ht="27" customHeight="1">
      <c r="A5" s="339"/>
      <c r="B5" s="340"/>
      <c r="C5" s="346"/>
      <c r="D5" s="347"/>
      <c r="E5" s="348"/>
      <c r="F5" s="349"/>
      <c r="G5" s="350" t="s">
        <v>51</v>
      </c>
      <c r="H5" s="351"/>
      <c r="I5" s="350" t="s">
        <v>314</v>
      </c>
      <c r="J5" s="351"/>
      <c r="K5" s="350" t="s">
        <v>315</v>
      </c>
      <c r="L5" s="351"/>
      <c r="M5" s="350" t="s">
        <v>316</v>
      </c>
      <c r="N5" s="352"/>
    </row>
    <row r="6" spans="1:14" ht="13.5" customHeight="1">
      <c r="A6" s="248" t="s">
        <v>317</v>
      </c>
      <c r="B6" s="228"/>
      <c r="C6" s="360"/>
      <c r="D6" s="354"/>
      <c r="E6" s="355"/>
      <c r="F6" s="354"/>
      <c r="G6" s="356"/>
      <c r="H6" s="357"/>
      <c r="I6" s="356"/>
      <c r="J6" s="357"/>
      <c r="K6" s="356"/>
      <c r="L6" s="357"/>
      <c r="M6" s="356"/>
      <c r="N6" s="358"/>
    </row>
    <row r="7" spans="1:14" s="362" customFormat="1" ht="13.5" customHeight="1">
      <c r="A7" s="359"/>
      <c r="B7" s="228" t="s">
        <v>193</v>
      </c>
      <c r="C7" s="378">
        <v>54</v>
      </c>
      <c r="D7" s="381">
        <v>4</v>
      </c>
      <c r="E7" s="380">
        <v>42</v>
      </c>
      <c r="F7" s="381">
        <v>0</v>
      </c>
      <c r="G7" s="382">
        <v>19</v>
      </c>
      <c r="H7" s="383">
        <v>0</v>
      </c>
      <c r="I7" s="382">
        <v>21</v>
      </c>
      <c r="J7" s="383">
        <v>0</v>
      </c>
      <c r="K7" s="382">
        <v>0</v>
      </c>
      <c r="L7" s="383">
        <v>0</v>
      </c>
      <c r="M7" s="382">
        <v>2</v>
      </c>
      <c r="N7" s="384">
        <v>0</v>
      </c>
    </row>
    <row r="8" spans="1:14" ht="13.5" customHeight="1">
      <c r="A8" s="363"/>
      <c r="B8" s="228" t="s">
        <v>318</v>
      </c>
      <c r="C8" s="353">
        <v>54</v>
      </c>
      <c r="D8" s="365">
        <v>4</v>
      </c>
      <c r="E8" s="353">
        <v>42</v>
      </c>
      <c r="F8" s="365">
        <v>0</v>
      </c>
      <c r="G8" s="366">
        <v>19</v>
      </c>
      <c r="H8" s="367">
        <v>0</v>
      </c>
      <c r="I8" s="366">
        <v>21</v>
      </c>
      <c r="J8" s="367">
        <v>0</v>
      </c>
      <c r="K8" s="366">
        <v>0</v>
      </c>
      <c r="L8" s="367">
        <v>0</v>
      </c>
      <c r="M8" s="366">
        <v>2</v>
      </c>
      <c r="N8" s="368">
        <v>0</v>
      </c>
    </row>
    <row r="9" spans="1:14" ht="13.5" customHeight="1">
      <c r="A9" s="257" t="s">
        <v>319</v>
      </c>
      <c r="B9" s="228" t="s">
        <v>197</v>
      </c>
      <c r="C9" s="369">
        <v>10</v>
      </c>
      <c r="D9" s="372">
        <v>0</v>
      </c>
      <c r="E9" s="371">
        <v>2</v>
      </c>
      <c r="F9" s="372">
        <v>0</v>
      </c>
      <c r="G9" s="373">
        <v>1</v>
      </c>
      <c r="H9" s="374">
        <v>0</v>
      </c>
      <c r="I9" s="373">
        <v>1</v>
      </c>
      <c r="J9" s="374">
        <v>0</v>
      </c>
      <c r="K9" s="373">
        <v>0</v>
      </c>
      <c r="L9" s="374">
        <v>0</v>
      </c>
      <c r="M9" s="373">
        <v>0</v>
      </c>
      <c r="N9" s="375">
        <v>0</v>
      </c>
    </row>
    <row r="10" spans="1:14" ht="13.5" customHeight="1">
      <c r="A10" s="376"/>
      <c r="B10" s="228" t="s">
        <v>199</v>
      </c>
      <c r="C10" s="377">
        <v>17</v>
      </c>
      <c r="D10" s="365">
        <v>4</v>
      </c>
      <c r="E10" s="353">
        <v>12</v>
      </c>
      <c r="F10" s="365">
        <v>1</v>
      </c>
      <c r="G10" s="366">
        <v>4</v>
      </c>
      <c r="H10" s="367">
        <v>0</v>
      </c>
      <c r="I10" s="366">
        <v>6</v>
      </c>
      <c r="J10" s="367">
        <v>1</v>
      </c>
      <c r="K10" s="366">
        <v>0</v>
      </c>
      <c r="L10" s="367">
        <v>0</v>
      </c>
      <c r="M10" s="366">
        <v>2</v>
      </c>
      <c r="N10" s="368">
        <v>0</v>
      </c>
    </row>
    <row r="11" spans="1:14" ht="13.5" customHeight="1">
      <c r="A11" s="376"/>
      <c r="B11" s="228" t="s">
        <v>201</v>
      </c>
      <c r="C11" s="377">
        <v>25</v>
      </c>
      <c r="D11" s="365">
        <v>0</v>
      </c>
      <c r="E11" s="353">
        <v>19</v>
      </c>
      <c r="F11" s="365">
        <v>0</v>
      </c>
      <c r="G11" s="366">
        <v>5</v>
      </c>
      <c r="H11" s="367">
        <v>0</v>
      </c>
      <c r="I11" s="366">
        <v>13</v>
      </c>
      <c r="J11" s="367">
        <v>0</v>
      </c>
      <c r="K11" s="366">
        <v>0</v>
      </c>
      <c r="L11" s="367">
        <v>0</v>
      </c>
      <c r="M11" s="366">
        <v>1</v>
      </c>
      <c r="N11" s="368">
        <v>0</v>
      </c>
    </row>
    <row r="12" spans="1:14" ht="13.5" customHeight="1">
      <c r="A12" s="376"/>
      <c r="B12" s="228" t="s">
        <v>203</v>
      </c>
      <c r="C12" s="377">
        <v>6</v>
      </c>
      <c r="D12" s="365">
        <v>0</v>
      </c>
      <c r="E12" s="353">
        <v>5</v>
      </c>
      <c r="F12" s="365">
        <v>0</v>
      </c>
      <c r="G12" s="366">
        <v>3</v>
      </c>
      <c r="H12" s="367">
        <v>0</v>
      </c>
      <c r="I12" s="366">
        <v>1</v>
      </c>
      <c r="J12" s="367">
        <v>0</v>
      </c>
      <c r="K12" s="366">
        <v>0</v>
      </c>
      <c r="L12" s="367">
        <v>0</v>
      </c>
      <c r="M12" s="366">
        <v>1</v>
      </c>
      <c r="N12" s="368">
        <v>0</v>
      </c>
    </row>
    <row r="13" spans="1:14" ht="13.5" customHeight="1">
      <c r="A13" s="376"/>
      <c r="B13" s="228" t="s">
        <v>205</v>
      </c>
      <c r="C13" s="377">
        <v>52</v>
      </c>
      <c r="D13" s="365">
        <v>5</v>
      </c>
      <c r="E13" s="353">
        <v>27</v>
      </c>
      <c r="F13" s="365">
        <v>0</v>
      </c>
      <c r="G13" s="366">
        <v>16</v>
      </c>
      <c r="H13" s="367">
        <v>0</v>
      </c>
      <c r="I13" s="366">
        <v>9</v>
      </c>
      <c r="J13" s="367">
        <v>0</v>
      </c>
      <c r="K13" s="366">
        <v>0</v>
      </c>
      <c r="L13" s="367">
        <v>0</v>
      </c>
      <c r="M13" s="366">
        <v>2</v>
      </c>
      <c r="N13" s="368">
        <v>0</v>
      </c>
    </row>
    <row r="14" spans="1:14" ht="13.5" customHeight="1">
      <c r="A14" s="376"/>
      <c r="B14" s="228" t="s">
        <v>52</v>
      </c>
      <c r="C14" s="378">
        <v>40</v>
      </c>
      <c r="D14" s="381">
        <v>10</v>
      </c>
      <c r="E14" s="380">
        <v>25</v>
      </c>
      <c r="F14" s="381">
        <v>1</v>
      </c>
      <c r="G14" s="382">
        <v>13</v>
      </c>
      <c r="H14" s="383">
        <v>0</v>
      </c>
      <c r="I14" s="382">
        <v>8</v>
      </c>
      <c r="J14" s="383">
        <v>1</v>
      </c>
      <c r="K14" s="382">
        <v>0</v>
      </c>
      <c r="L14" s="383">
        <v>0</v>
      </c>
      <c r="M14" s="382">
        <v>4</v>
      </c>
      <c r="N14" s="384">
        <v>0</v>
      </c>
    </row>
    <row r="15" spans="1:14" s="362" customFormat="1" ht="13.5" customHeight="1">
      <c r="A15" s="385"/>
      <c r="B15" s="229" t="s">
        <v>318</v>
      </c>
      <c r="C15" s="353">
        <v>150</v>
      </c>
      <c r="D15" s="365">
        <v>19</v>
      </c>
      <c r="E15" s="353">
        <v>90</v>
      </c>
      <c r="F15" s="365">
        <v>2</v>
      </c>
      <c r="G15" s="366">
        <v>42</v>
      </c>
      <c r="H15" s="367">
        <v>0</v>
      </c>
      <c r="I15" s="366">
        <v>38</v>
      </c>
      <c r="J15" s="367">
        <v>2</v>
      </c>
      <c r="K15" s="366">
        <v>0</v>
      </c>
      <c r="L15" s="367">
        <v>0</v>
      </c>
      <c r="M15" s="366">
        <v>10</v>
      </c>
      <c r="N15" s="368">
        <v>0</v>
      </c>
    </row>
    <row r="16" spans="1:14" ht="13.5" customHeight="1">
      <c r="A16" s="257" t="s">
        <v>124</v>
      </c>
      <c r="B16" s="228" t="s">
        <v>211</v>
      </c>
      <c r="C16" s="369">
        <v>13</v>
      </c>
      <c r="D16" s="372">
        <v>5</v>
      </c>
      <c r="E16" s="371">
        <v>5</v>
      </c>
      <c r="F16" s="372">
        <v>0</v>
      </c>
      <c r="G16" s="373">
        <v>2</v>
      </c>
      <c r="H16" s="374">
        <v>0</v>
      </c>
      <c r="I16" s="373">
        <v>2</v>
      </c>
      <c r="J16" s="374">
        <v>0</v>
      </c>
      <c r="K16" s="373">
        <v>0</v>
      </c>
      <c r="L16" s="374">
        <v>0</v>
      </c>
      <c r="M16" s="373">
        <v>1</v>
      </c>
      <c r="N16" s="375">
        <v>0</v>
      </c>
    </row>
    <row r="17" spans="1:14" ht="13.5" customHeight="1">
      <c r="A17" s="258"/>
      <c r="B17" s="228" t="s">
        <v>213</v>
      </c>
      <c r="C17" s="377">
        <v>41</v>
      </c>
      <c r="D17" s="365">
        <v>1</v>
      </c>
      <c r="E17" s="353">
        <v>29</v>
      </c>
      <c r="F17" s="365">
        <v>1</v>
      </c>
      <c r="G17" s="366">
        <v>11</v>
      </c>
      <c r="H17" s="367">
        <v>1</v>
      </c>
      <c r="I17" s="366">
        <v>14</v>
      </c>
      <c r="J17" s="367">
        <v>0</v>
      </c>
      <c r="K17" s="366">
        <v>0</v>
      </c>
      <c r="L17" s="367">
        <v>0</v>
      </c>
      <c r="M17" s="366">
        <v>4</v>
      </c>
      <c r="N17" s="368">
        <v>0</v>
      </c>
    </row>
    <row r="18" spans="1:14" ht="13.5" customHeight="1">
      <c r="A18" s="258"/>
      <c r="B18" s="228" t="s">
        <v>215</v>
      </c>
      <c r="C18" s="377">
        <v>31</v>
      </c>
      <c r="D18" s="365">
        <v>6</v>
      </c>
      <c r="E18" s="353">
        <v>22</v>
      </c>
      <c r="F18" s="365">
        <v>3</v>
      </c>
      <c r="G18" s="366">
        <v>9</v>
      </c>
      <c r="H18" s="367">
        <v>0</v>
      </c>
      <c r="I18" s="366">
        <v>11</v>
      </c>
      <c r="J18" s="367">
        <v>3</v>
      </c>
      <c r="K18" s="366">
        <v>0</v>
      </c>
      <c r="L18" s="367">
        <v>0</v>
      </c>
      <c r="M18" s="366">
        <v>2</v>
      </c>
      <c r="N18" s="368">
        <v>0</v>
      </c>
    </row>
    <row r="19" spans="1:14" s="362" customFormat="1" ht="13.5" customHeight="1">
      <c r="A19" s="258"/>
      <c r="B19" s="228" t="s">
        <v>218</v>
      </c>
      <c r="C19" s="377">
        <v>386</v>
      </c>
      <c r="D19" s="365">
        <v>19</v>
      </c>
      <c r="E19" s="353">
        <v>183</v>
      </c>
      <c r="F19" s="365">
        <v>7</v>
      </c>
      <c r="G19" s="366">
        <v>61</v>
      </c>
      <c r="H19" s="367">
        <v>2</v>
      </c>
      <c r="I19" s="366">
        <v>97</v>
      </c>
      <c r="J19" s="367">
        <v>5</v>
      </c>
      <c r="K19" s="366">
        <v>0</v>
      </c>
      <c r="L19" s="367">
        <v>0</v>
      </c>
      <c r="M19" s="366">
        <v>25</v>
      </c>
      <c r="N19" s="368">
        <v>0</v>
      </c>
    </row>
    <row r="20" spans="1:14" s="362" customFormat="1" ht="13.5" customHeight="1">
      <c r="A20" s="258"/>
      <c r="B20" s="228" t="s">
        <v>225</v>
      </c>
      <c r="C20" s="377">
        <v>216</v>
      </c>
      <c r="D20" s="365">
        <v>16</v>
      </c>
      <c r="E20" s="353">
        <v>110</v>
      </c>
      <c r="F20" s="365">
        <v>8</v>
      </c>
      <c r="G20" s="366">
        <v>33</v>
      </c>
      <c r="H20" s="367">
        <v>5</v>
      </c>
      <c r="I20" s="366">
        <v>64</v>
      </c>
      <c r="J20" s="367">
        <v>2</v>
      </c>
      <c r="K20" s="366">
        <v>1</v>
      </c>
      <c r="L20" s="367">
        <v>0</v>
      </c>
      <c r="M20" s="366">
        <v>12</v>
      </c>
      <c r="N20" s="368">
        <v>1</v>
      </c>
    </row>
    <row r="21" spans="1:14" s="362" customFormat="1" ht="13.5" customHeight="1">
      <c r="A21" s="258"/>
      <c r="B21" s="228" t="s">
        <v>232</v>
      </c>
      <c r="C21" s="377">
        <v>1905</v>
      </c>
      <c r="D21" s="365">
        <v>89</v>
      </c>
      <c r="E21" s="353">
        <v>724</v>
      </c>
      <c r="F21" s="365">
        <v>27</v>
      </c>
      <c r="G21" s="366">
        <v>100</v>
      </c>
      <c r="H21" s="367">
        <v>7</v>
      </c>
      <c r="I21" s="366">
        <v>525</v>
      </c>
      <c r="J21" s="367">
        <v>16</v>
      </c>
      <c r="K21" s="366">
        <v>1</v>
      </c>
      <c r="L21" s="367">
        <v>0</v>
      </c>
      <c r="M21" s="366">
        <v>98</v>
      </c>
      <c r="N21" s="368">
        <v>4</v>
      </c>
    </row>
    <row r="22" spans="1:14" s="362" customFormat="1" ht="13.5" customHeight="1">
      <c r="A22" s="258"/>
      <c r="B22" s="228" t="s">
        <v>53</v>
      </c>
      <c r="C22" s="377">
        <v>569</v>
      </c>
      <c r="D22" s="365">
        <v>35</v>
      </c>
      <c r="E22" s="353">
        <v>372</v>
      </c>
      <c r="F22" s="365">
        <v>13</v>
      </c>
      <c r="G22" s="366">
        <v>89</v>
      </c>
      <c r="H22" s="367">
        <v>1</v>
      </c>
      <c r="I22" s="366">
        <v>220</v>
      </c>
      <c r="J22" s="367">
        <v>12</v>
      </c>
      <c r="K22" s="366">
        <v>1</v>
      </c>
      <c r="L22" s="367">
        <v>0</v>
      </c>
      <c r="M22" s="366">
        <v>62</v>
      </c>
      <c r="N22" s="368">
        <v>0</v>
      </c>
    </row>
    <row r="23" spans="1:14" s="362" customFormat="1" ht="13.5" customHeight="1">
      <c r="A23" s="258"/>
      <c r="B23" s="228" t="s">
        <v>246</v>
      </c>
      <c r="C23" s="369">
        <v>96</v>
      </c>
      <c r="D23" s="372">
        <v>14</v>
      </c>
      <c r="E23" s="371">
        <v>70</v>
      </c>
      <c r="F23" s="372">
        <v>3</v>
      </c>
      <c r="G23" s="373">
        <v>24</v>
      </c>
      <c r="H23" s="374">
        <v>2</v>
      </c>
      <c r="I23" s="373">
        <v>41</v>
      </c>
      <c r="J23" s="374">
        <v>1</v>
      </c>
      <c r="K23" s="373">
        <v>0</v>
      </c>
      <c r="L23" s="374">
        <v>0</v>
      </c>
      <c r="M23" s="373">
        <v>5</v>
      </c>
      <c r="N23" s="375">
        <v>0</v>
      </c>
    </row>
    <row r="24" spans="1:14" s="362" customFormat="1" ht="13.5" customHeight="1">
      <c r="A24" s="258"/>
      <c r="B24" s="228" t="s">
        <v>248</v>
      </c>
      <c r="C24" s="377">
        <v>17</v>
      </c>
      <c r="D24" s="365">
        <v>5</v>
      </c>
      <c r="E24" s="353">
        <v>8</v>
      </c>
      <c r="F24" s="365">
        <v>0</v>
      </c>
      <c r="G24" s="366">
        <v>3</v>
      </c>
      <c r="H24" s="367">
        <v>0</v>
      </c>
      <c r="I24" s="366">
        <v>1</v>
      </c>
      <c r="J24" s="367">
        <v>0</v>
      </c>
      <c r="K24" s="366">
        <v>0</v>
      </c>
      <c r="L24" s="367">
        <v>0</v>
      </c>
      <c r="M24" s="366">
        <v>4</v>
      </c>
      <c r="N24" s="368">
        <v>0</v>
      </c>
    </row>
    <row r="25" spans="1:14" s="362" customFormat="1" ht="13.5" customHeight="1">
      <c r="A25" s="258"/>
      <c r="B25" s="228" t="s">
        <v>250</v>
      </c>
      <c r="C25" s="378">
        <v>43</v>
      </c>
      <c r="D25" s="381">
        <v>10</v>
      </c>
      <c r="E25" s="380">
        <v>23</v>
      </c>
      <c r="F25" s="381">
        <v>0</v>
      </c>
      <c r="G25" s="382">
        <v>12</v>
      </c>
      <c r="H25" s="383">
        <v>0</v>
      </c>
      <c r="I25" s="382">
        <v>9</v>
      </c>
      <c r="J25" s="383">
        <v>0</v>
      </c>
      <c r="K25" s="382">
        <v>0</v>
      </c>
      <c r="L25" s="383">
        <v>0</v>
      </c>
      <c r="M25" s="382">
        <v>2</v>
      </c>
      <c r="N25" s="384">
        <v>0</v>
      </c>
    </row>
    <row r="26" spans="1:14" s="362" customFormat="1" ht="13.5" customHeight="1">
      <c r="A26" s="259"/>
      <c r="B26" s="229" t="s">
        <v>318</v>
      </c>
      <c r="C26" s="353">
        <v>3317</v>
      </c>
      <c r="D26" s="365">
        <v>200</v>
      </c>
      <c r="E26" s="353">
        <v>1546</v>
      </c>
      <c r="F26" s="365">
        <v>62</v>
      </c>
      <c r="G26" s="366">
        <v>344</v>
      </c>
      <c r="H26" s="367">
        <v>18</v>
      </c>
      <c r="I26" s="366">
        <v>984</v>
      </c>
      <c r="J26" s="367">
        <v>39</v>
      </c>
      <c r="K26" s="366">
        <v>3</v>
      </c>
      <c r="L26" s="367">
        <v>0</v>
      </c>
      <c r="M26" s="366">
        <v>215</v>
      </c>
      <c r="N26" s="368">
        <v>5</v>
      </c>
    </row>
    <row r="27" spans="1:14" ht="13.5" customHeight="1">
      <c r="A27" s="257" t="s">
        <v>320</v>
      </c>
      <c r="B27" s="228" t="s">
        <v>255</v>
      </c>
      <c r="C27" s="369">
        <v>10</v>
      </c>
      <c r="D27" s="372">
        <v>1</v>
      </c>
      <c r="E27" s="371">
        <v>7</v>
      </c>
      <c r="F27" s="372">
        <v>1</v>
      </c>
      <c r="G27" s="373">
        <v>0</v>
      </c>
      <c r="H27" s="374">
        <v>0</v>
      </c>
      <c r="I27" s="373">
        <v>4</v>
      </c>
      <c r="J27" s="374">
        <v>1</v>
      </c>
      <c r="K27" s="373">
        <v>2</v>
      </c>
      <c r="L27" s="374">
        <v>0</v>
      </c>
      <c r="M27" s="373">
        <v>1</v>
      </c>
      <c r="N27" s="375">
        <v>0</v>
      </c>
    </row>
    <row r="28" spans="1:14" ht="13.5" customHeight="1">
      <c r="A28" s="258"/>
      <c r="B28" s="228" t="s">
        <v>257</v>
      </c>
      <c r="C28" s="377">
        <v>26</v>
      </c>
      <c r="D28" s="365">
        <v>3</v>
      </c>
      <c r="E28" s="353">
        <v>14</v>
      </c>
      <c r="F28" s="365">
        <v>1</v>
      </c>
      <c r="G28" s="366">
        <v>3</v>
      </c>
      <c r="H28" s="367">
        <v>0</v>
      </c>
      <c r="I28" s="366">
        <v>8</v>
      </c>
      <c r="J28" s="367">
        <v>1</v>
      </c>
      <c r="K28" s="366">
        <v>0</v>
      </c>
      <c r="L28" s="367">
        <v>0</v>
      </c>
      <c r="M28" s="366">
        <v>3</v>
      </c>
      <c r="N28" s="368">
        <v>0</v>
      </c>
    </row>
    <row r="29" spans="1:14" ht="13.5" customHeight="1">
      <c r="A29" s="258"/>
      <c r="B29" s="228" t="s">
        <v>259</v>
      </c>
      <c r="C29" s="377">
        <v>20</v>
      </c>
      <c r="D29" s="365">
        <v>2</v>
      </c>
      <c r="E29" s="353">
        <v>11</v>
      </c>
      <c r="F29" s="365">
        <v>1</v>
      </c>
      <c r="G29" s="366">
        <v>7</v>
      </c>
      <c r="H29" s="367">
        <v>0</v>
      </c>
      <c r="I29" s="366">
        <v>4</v>
      </c>
      <c r="J29" s="367">
        <v>1</v>
      </c>
      <c r="K29" s="366">
        <v>0</v>
      </c>
      <c r="L29" s="367">
        <v>0</v>
      </c>
      <c r="M29" s="366">
        <v>0</v>
      </c>
      <c r="N29" s="368">
        <v>0</v>
      </c>
    </row>
    <row r="30" spans="1:14" ht="13.5" customHeight="1">
      <c r="A30" s="258"/>
      <c r="B30" s="228" t="s">
        <v>261</v>
      </c>
      <c r="C30" s="377">
        <v>46</v>
      </c>
      <c r="D30" s="365">
        <v>7</v>
      </c>
      <c r="E30" s="353">
        <v>30</v>
      </c>
      <c r="F30" s="365">
        <v>4</v>
      </c>
      <c r="G30" s="366">
        <v>5</v>
      </c>
      <c r="H30" s="367">
        <v>1</v>
      </c>
      <c r="I30" s="366">
        <v>18</v>
      </c>
      <c r="J30" s="367">
        <v>3</v>
      </c>
      <c r="K30" s="366">
        <v>1</v>
      </c>
      <c r="L30" s="367">
        <v>0</v>
      </c>
      <c r="M30" s="366">
        <v>6</v>
      </c>
      <c r="N30" s="368">
        <v>0</v>
      </c>
    </row>
    <row r="31" spans="1:14" ht="13.5" customHeight="1">
      <c r="A31" s="258"/>
      <c r="B31" s="228" t="s">
        <v>264</v>
      </c>
      <c r="C31" s="377">
        <v>40</v>
      </c>
      <c r="D31" s="365">
        <v>8</v>
      </c>
      <c r="E31" s="353">
        <v>20</v>
      </c>
      <c r="F31" s="365">
        <v>2</v>
      </c>
      <c r="G31" s="366">
        <v>10</v>
      </c>
      <c r="H31" s="367">
        <v>1</v>
      </c>
      <c r="I31" s="366">
        <v>10</v>
      </c>
      <c r="J31" s="367">
        <v>1</v>
      </c>
      <c r="K31" s="366">
        <v>0</v>
      </c>
      <c r="L31" s="367">
        <v>0</v>
      </c>
      <c r="M31" s="366">
        <v>0</v>
      </c>
      <c r="N31" s="368">
        <v>0</v>
      </c>
    </row>
    <row r="32" spans="1:14" ht="13.5" customHeight="1">
      <c r="A32" s="258"/>
      <c r="B32" s="228" t="s">
        <v>54</v>
      </c>
      <c r="C32" s="377">
        <v>265</v>
      </c>
      <c r="D32" s="365">
        <v>31</v>
      </c>
      <c r="E32" s="353">
        <v>208</v>
      </c>
      <c r="F32" s="365">
        <v>5</v>
      </c>
      <c r="G32" s="366">
        <v>35</v>
      </c>
      <c r="H32" s="367">
        <v>1</v>
      </c>
      <c r="I32" s="366">
        <v>148</v>
      </c>
      <c r="J32" s="367">
        <v>4</v>
      </c>
      <c r="K32" s="366">
        <v>2</v>
      </c>
      <c r="L32" s="367">
        <v>0</v>
      </c>
      <c r="M32" s="366">
        <v>23</v>
      </c>
      <c r="N32" s="368">
        <v>0</v>
      </c>
    </row>
    <row r="33" spans="1:14" ht="13.5" customHeight="1">
      <c r="A33" s="258"/>
      <c r="B33" s="228" t="s">
        <v>273</v>
      </c>
      <c r="C33" s="360">
        <v>48</v>
      </c>
      <c r="D33" s="354">
        <v>8</v>
      </c>
      <c r="E33" s="355">
        <v>38</v>
      </c>
      <c r="F33" s="354">
        <v>0</v>
      </c>
      <c r="G33" s="356">
        <v>14</v>
      </c>
      <c r="H33" s="357">
        <v>0</v>
      </c>
      <c r="I33" s="356">
        <v>18</v>
      </c>
      <c r="J33" s="357">
        <v>0</v>
      </c>
      <c r="K33" s="356">
        <v>0</v>
      </c>
      <c r="L33" s="357">
        <v>0</v>
      </c>
      <c r="M33" s="356">
        <v>6</v>
      </c>
      <c r="N33" s="358">
        <v>0</v>
      </c>
    </row>
    <row r="34" spans="1:14" s="362" customFormat="1" ht="13.5" customHeight="1">
      <c r="A34" s="259"/>
      <c r="B34" s="229" t="s">
        <v>318</v>
      </c>
      <c r="C34" s="353">
        <v>455</v>
      </c>
      <c r="D34" s="365">
        <v>60</v>
      </c>
      <c r="E34" s="353">
        <v>328</v>
      </c>
      <c r="F34" s="365">
        <v>14</v>
      </c>
      <c r="G34" s="366">
        <v>74</v>
      </c>
      <c r="H34" s="367">
        <v>3</v>
      </c>
      <c r="I34" s="366">
        <v>210</v>
      </c>
      <c r="J34" s="367">
        <v>11</v>
      </c>
      <c r="K34" s="366">
        <v>5</v>
      </c>
      <c r="L34" s="367">
        <v>0</v>
      </c>
      <c r="M34" s="366">
        <v>39</v>
      </c>
      <c r="N34" s="368">
        <v>0</v>
      </c>
    </row>
    <row r="35" spans="1:14" ht="13.5" customHeight="1">
      <c r="A35" s="257" t="s">
        <v>321</v>
      </c>
      <c r="B35" s="228" t="s">
        <v>275</v>
      </c>
      <c r="C35" s="369">
        <v>44</v>
      </c>
      <c r="D35" s="372">
        <v>3</v>
      </c>
      <c r="E35" s="371">
        <v>15</v>
      </c>
      <c r="F35" s="372">
        <v>0</v>
      </c>
      <c r="G35" s="373">
        <v>10</v>
      </c>
      <c r="H35" s="374">
        <v>0</v>
      </c>
      <c r="I35" s="373">
        <v>3</v>
      </c>
      <c r="J35" s="374">
        <v>0</v>
      </c>
      <c r="K35" s="373">
        <v>0</v>
      </c>
      <c r="L35" s="374">
        <v>0</v>
      </c>
      <c r="M35" s="373">
        <v>2</v>
      </c>
      <c r="N35" s="375">
        <v>0</v>
      </c>
    </row>
    <row r="36" spans="1:14" ht="13.5" customHeight="1">
      <c r="A36" s="258"/>
      <c r="B36" s="228" t="s">
        <v>277</v>
      </c>
      <c r="C36" s="377">
        <v>33</v>
      </c>
      <c r="D36" s="365">
        <v>11</v>
      </c>
      <c r="E36" s="353">
        <v>22</v>
      </c>
      <c r="F36" s="365">
        <v>2</v>
      </c>
      <c r="G36" s="366">
        <v>6</v>
      </c>
      <c r="H36" s="367">
        <v>0</v>
      </c>
      <c r="I36" s="366">
        <v>12</v>
      </c>
      <c r="J36" s="367">
        <v>2</v>
      </c>
      <c r="K36" s="366">
        <v>1</v>
      </c>
      <c r="L36" s="367">
        <v>0</v>
      </c>
      <c r="M36" s="366">
        <v>3</v>
      </c>
      <c r="N36" s="368">
        <v>0</v>
      </c>
    </row>
    <row r="37" spans="1:14" ht="13.5" customHeight="1">
      <c r="A37" s="258"/>
      <c r="B37" s="228" t="s">
        <v>279</v>
      </c>
      <c r="C37" s="377">
        <v>327</v>
      </c>
      <c r="D37" s="365">
        <v>65</v>
      </c>
      <c r="E37" s="353">
        <v>213</v>
      </c>
      <c r="F37" s="365">
        <v>13</v>
      </c>
      <c r="G37" s="366">
        <v>38</v>
      </c>
      <c r="H37" s="367">
        <v>3</v>
      </c>
      <c r="I37" s="366">
        <v>131</v>
      </c>
      <c r="J37" s="367">
        <v>9</v>
      </c>
      <c r="K37" s="366">
        <v>0</v>
      </c>
      <c r="L37" s="367">
        <v>0</v>
      </c>
      <c r="M37" s="366">
        <v>44</v>
      </c>
      <c r="N37" s="368">
        <v>1</v>
      </c>
    </row>
    <row r="38" spans="1:14" ht="13.5" customHeight="1">
      <c r="A38" s="258"/>
      <c r="B38" s="228" t="s">
        <v>291</v>
      </c>
      <c r="C38" s="377">
        <v>234</v>
      </c>
      <c r="D38" s="365">
        <v>27</v>
      </c>
      <c r="E38" s="353">
        <v>161</v>
      </c>
      <c r="F38" s="365">
        <v>11</v>
      </c>
      <c r="G38" s="366">
        <v>42</v>
      </c>
      <c r="H38" s="367">
        <v>7</v>
      </c>
      <c r="I38" s="366">
        <v>101</v>
      </c>
      <c r="J38" s="367">
        <v>4</v>
      </c>
      <c r="K38" s="366">
        <v>2</v>
      </c>
      <c r="L38" s="367">
        <v>0</v>
      </c>
      <c r="M38" s="366">
        <v>16</v>
      </c>
      <c r="N38" s="368">
        <v>0</v>
      </c>
    </row>
    <row r="39" spans="1:14" ht="13.5" customHeight="1">
      <c r="A39" s="258"/>
      <c r="B39" s="228" t="s">
        <v>75</v>
      </c>
      <c r="C39" s="377">
        <v>17</v>
      </c>
      <c r="D39" s="365">
        <v>1</v>
      </c>
      <c r="E39" s="353">
        <v>10</v>
      </c>
      <c r="F39" s="365">
        <v>0</v>
      </c>
      <c r="G39" s="366">
        <v>1</v>
      </c>
      <c r="H39" s="367">
        <v>0</v>
      </c>
      <c r="I39" s="366">
        <v>7</v>
      </c>
      <c r="J39" s="367">
        <v>0</v>
      </c>
      <c r="K39" s="366">
        <v>0</v>
      </c>
      <c r="L39" s="367">
        <v>0</v>
      </c>
      <c r="M39" s="366">
        <v>2</v>
      </c>
      <c r="N39" s="368">
        <v>0</v>
      </c>
    </row>
    <row r="40" spans="1:14" ht="13.5" customHeight="1">
      <c r="A40" s="258"/>
      <c r="B40" s="228" t="s">
        <v>55</v>
      </c>
      <c r="C40" s="378">
        <v>9</v>
      </c>
      <c r="D40" s="381">
        <v>1</v>
      </c>
      <c r="E40" s="380">
        <v>6</v>
      </c>
      <c r="F40" s="381">
        <v>0</v>
      </c>
      <c r="G40" s="382">
        <v>2</v>
      </c>
      <c r="H40" s="383">
        <v>0</v>
      </c>
      <c r="I40" s="382">
        <v>2</v>
      </c>
      <c r="J40" s="383">
        <v>0</v>
      </c>
      <c r="K40" s="382">
        <v>0</v>
      </c>
      <c r="L40" s="383">
        <v>0</v>
      </c>
      <c r="M40" s="382">
        <v>2</v>
      </c>
      <c r="N40" s="384">
        <v>0</v>
      </c>
    </row>
    <row r="41" spans="1:14" s="362" customFormat="1" ht="13.5" customHeight="1">
      <c r="A41" s="259"/>
      <c r="B41" s="229" t="s">
        <v>318</v>
      </c>
      <c r="C41" s="353">
        <v>664</v>
      </c>
      <c r="D41" s="365">
        <v>108</v>
      </c>
      <c r="E41" s="353">
        <v>427</v>
      </c>
      <c r="F41" s="365">
        <v>26</v>
      </c>
      <c r="G41" s="366">
        <v>99</v>
      </c>
      <c r="H41" s="367">
        <v>10</v>
      </c>
      <c r="I41" s="366">
        <v>256</v>
      </c>
      <c r="J41" s="367">
        <v>15</v>
      </c>
      <c r="K41" s="366">
        <v>3</v>
      </c>
      <c r="L41" s="367">
        <v>0</v>
      </c>
      <c r="M41" s="366">
        <v>69</v>
      </c>
      <c r="N41" s="368">
        <v>1</v>
      </c>
    </row>
    <row r="42" spans="1:14" ht="13.5" customHeight="1">
      <c r="A42" s="257" t="s">
        <v>322</v>
      </c>
      <c r="B42" s="228" t="s">
        <v>79</v>
      </c>
      <c r="C42" s="369">
        <v>5</v>
      </c>
      <c r="D42" s="372">
        <v>3</v>
      </c>
      <c r="E42" s="371">
        <v>1</v>
      </c>
      <c r="F42" s="375">
        <v>0</v>
      </c>
      <c r="G42" s="369">
        <v>1</v>
      </c>
      <c r="H42" s="374">
        <v>0</v>
      </c>
      <c r="I42" s="373">
        <v>0</v>
      </c>
      <c r="J42" s="374">
        <v>0</v>
      </c>
      <c r="K42" s="373">
        <v>0</v>
      </c>
      <c r="L42" s="374">
        <v>0</v>
      </c>
      <c r="M42" s="373">
        <v>0</v>
      </c>
      <c r="N42" s="375">
        <v>0</v>
      </c>
    </row>
    <row r="43" spans="1:14" ht="13.5" customHeight="1">
      <c r="A43" s="258"/>
      <c r="B43" s="228" t="s">
        <v>81</v>
      </c>
      <c r="C43" s="377">
        <v>6</v>
      </c>
      <c r="D43" s="365">
        <v>0</v>
      </c>
      <c r="E43" s="353">
        <v>1</v>
      </c>
      <c r="F43" s="368">
        <v>0</v>
      </c>
      <c r="G43" s="377">
        <v>0</v>
      </c>
      <c r="H43" s="367">
        <v>0</v>
      </c>
      <c r="I43" s="377">
        <v>1</v>
      </c>
      <c r="J43" s="367">
        <v>0</v>
      </c>
      <c r="K43" s="377">
        <v>0</v>
      </c>
      <c r="L43" s="367">
        <v>0</v>
      </c>
      <c r="M43" s="377">
        <v>0</v>
      </c>
      <c r="N43" s="368">
        <v>0</v>
      </c>
    </row>
    <row r="44" spans="1:14" ht="13.5" customHeight="1">
      <c r="A44" s="258"/>
      <c r="B44" s="228" t="s">
        <v>82</v>
      </c>
      <c r="C44" s="377">
        <v>33</v>
      </c>
      <c r="D44" s="365">
        <v>2</v>
      </c>
      <c r="E44" s="353">
        <v>23</v>
      </c>
      <c r="F44" s="368">
        <v>0</v>
      </c>
      <c r="G44" s="377">
        <v>12</v>
      </c>
      <c r="H44" s="367">
        <v>0</v>
      </c>
      <c r="I44" s="377">
        <v>6</v>
      </c>
      <c r="J44" s="367">
        <v>0</v>
      </c>
      <c r="K44" s="377">
        <v>0</v>
      </c>
      <c r="L44" s="367">
        <v>0</v>
      </c>
      <c r="M44" s="377">
        <v>5</v>
      </c>
      <c r="N44" s="368">
        <v>0</v>
      </c>
    </row>
    <row r="45" spans="1:14" ht="13.5" customHeight="1">
      <c r="A45" s="258"/>
      <c r="B45" s="228" t="s">
        <v>85</v>
      </c>
      <c r="C45" s="377">
        <v>32</v>
      </c>
      <c r="D45" s="365">
        <v>7</v>
      </c>
      <c r="E45" s="353">
        <v>24</v>
      </c>
      <c r="F45" s="368">
        <v>2</v>
      </c>
      <c r="G45" s="377">
        <v>1</v>
      </c>
      <c r="H45" s="367">
        <v>1</v>
      </c>
      <c r="I45" s="377">
        <v>14</v>
      </c>
      <c r="J45" s="367">
        <v>1</v>
      </c>
      <c r="K45" s="377">
        <v>1</v>
      </c>
      <c r="L45" s="367">
        <v>0</v>
      </c>
      <c r="M45" s="377">
        <v>8</v>
      </c>
      <c r="N45" s="368">
        <v>0</v>
      </c>
    </row>
    <row r="46" spans="1:14" ht="13.5" customHeight="1">
      <c r="A46" s="258"/>
      <c r="B46" s="228" t="s">
        <v>89</v>
      </c>
      <c r="C46" s="377">
        <v>13</v>
      </c>
      <c r="D46" s="365">
        <v>5</v>
      </c>
      <c r="E46" s="353">
        <v>9</v>
      </c>
      <c r="F46" s="368">
        <v>2</v>
      </c>
      <c r="G46" s="377">
        <v>3</v>
      </c>
      <c r="H46" s="367">
        <v>1</v>
      </c>
      <c r="I46" s="377">
        <v>4</v>
      </c>
      <c r="J46" s="367">
        <v>1</v>
      </c>
      <c r="K46" s="377">
        <v>0</v>
      </c>
      <c r="L46" s="367">
        <v>0</v>
      </c>
      <c r="M46" s="377">
        <v>2</v>
      </c>
      <c r="N46" s="368">
        <v>0</v>
      </c>
    </row>
    <row r="47" spans="1:14" ht="13.5" customHeight="1">
      <c r="A47" s="258"/>
      <c r="B47" s="228" t="s">
        <v>91</v>
      </c>
      <c r="C47" s="377">
        <v>12</v>
      </c>
      <c r="D47" s="365">
        <v>2</v>
      </c>
      <c r="E47" s="353">
        <v>6</v>
      </c>
      <c r="F47" s="368">
        <v>0</v>
      </c>
      <c r="G47" s="377">
        <v>2</v>
      </c>
      <c r="H47" s="367">
        <v>0</v>
      </c>
      <c r="I47" s="377">
        <v>4</v>
      </c>
      <c r="J47" s="367">
        <v>0</v>
      </c>
      <c r="K47" s="377">
        <v>0</v>
      </c>
      <c r="L47" s="367">
        <v>0</v>
      </c>
      <c r="M47" s="377">
        <v>0</v>
      </c>
      <c r="N47" s="368">
        <v>0</v>
      </c>
    </row>
    <row r="48" spans="1:14" ht="13.5" customHeight="1">
      <c r="A48" s="258"/>
      <c r="B48" s="228" t="s">
        <v>323</v>
      </c>
      <c r="C48" s="377">
        <v>14</v>
      </c>
      <c r="D48" s="381">
        <v>3</v>
      </c>
      <c r="E48" s="353">
        <v>3</v>
      </c>
      <c r="F48" s="384">
        <v>0</v>
      </c>
      <c r="G48" s="377">
        <v>2</v>
      </c>
      <c r="H48" s="383">
        <v>0</v>
      </c>
      <c r="I48" s="377">
        <v>1</v>
      </c>
      <c r="J48" s="383">
        <v>0</v>
      </c>
      <c r="K48" s="377">
        <v>0</v>
      </c>
      <c r="L48" s="383">
        <v>0</v>
      </c>
      <c r="M48" s="377">
        <v>0</v>
      </c>
      <c r="N48" s="384">
        <v>0</v>
      </c>
    </row>
    <row r="49" spans="1:14" ht="13.5" customHeight="1">
      <c r="A49" s="258"/>
      <c r="B49" s="228" t="s">
        <v>95</v>
      </c>
      <c r="C49" s="377">
        <v>19</v>
      </c>
      <c r="D49" s="365">
        <v>4</v>
      </c>
      <c r="E49" s="353">
        <v>11</v>
      </c>
      <c r="F49" s="368">
        <v>0</v>
      </c>
      <c r="G49" s="377">
        <v>2</v>
      </c>
      <c r="H49" s="367">
        <v>0</v>
      </c>
      <c r="I49" s="377">
        <v>6</v>
      </c>
      <c r="J49" s="367">
        <v>0</v>
      </c>
      <c r="K49" s="377">
        <v>2</v>
      </c>
      <c r="L49" s="367">
        <v>0</v>
      </c>
      <c r="M49" s="377">
        <v>1</v>
      </c>
      <c r="N49" s="368">
        <v>0</v>
      </c>
    </row>
    <row r="50" spans="1:14" ht="13.5" customHeight="1">
      <c r="A50" s="258"/>
      <c r="B50" s="228" t="s">
        <v>56</v>
      </c>
      <c r="C50" s="378">
        <v>0</v>
      </c>
      <c r="D50" s="381">
        <v>0</v>
      </c>
      <c r="E50" s="380">
        <v>0</v>
      </c>
      <c r="F50" s="384">
        <v>0</v>
      </c>
      <c r="G50" s="378">
        <v>0</v>
      </c>
      <c r="H50" s="383">
        <v>0</v>
      </c>
      <c r="I50" s="378">
        <v>0</v>
      </c>
      <c r="J50" s="383">
        <v>0</v>
      </c>
      <c r="K50" s="378">
        <v>0</v>
      </c>
      <c r="L50" s="383">
        <v>0</v>
      </c>
      <c r="M50" s="378">
        <v>0</v>
      </c>
      <c r="N50" s="384">
        <v>0</v>
      </c>
    </row>
    <row r="51" spans="1:14" s="362" customFormat="1" ht="13.5" customHeight="1">
      <c r="A51" s="259"/>
      <c r="B51" s="229" t="s">
        <v>318</v>
      </c>
      <c r="C51" s="353">
        <v>134</v>
      </c>
      <c r="D51" s="365">
        <v>26</v>
      </c>
      <c r="E51" s="353">
        <v>78</v>
      </c>
      <c r="F51" s="365">
        <v>4</v>
      </c>
      <c r="G51" s="366">
        <v>23</v>
      </c>
      <c r="H51" s="367">
        <v>2</v>
      </c>
      <c r="I51" s="366">
        <v>36</v>
      </c>
      <c r="J51" s="367">
        <v>2</v>
      </c>
      <c r="K51" s="366">
        <v>3</v>
      </c>
      <c r="L51" s="367">
        <v>0</v>
      </c>
      <c r="M51" s="366">
        <v>16</v>
      </c>
      <c r="N51" s="368">
        <v>0</v>
      </c>
    </row>
    <row r="52" spans="1:14" ht="13.5" customHeight="1">
      <c r="A52" s="257" t="s">
        <v>128</v>
      </c>
      <c r="B52" s="228" t="s">
        <v>99</v>
      </c>
      <c r="C52" s="369">
        <v>64</v>
      </c>
      <c r="D52" s="372">
        <v>11</v>
      </c>
      <c r="E52" s="371">
        <v>40</v>
      </c>
      <c r="F52" s="375">
        <v>4</v>
      </c>
      <c r="G52" s="369">
        <v>6</v>
      </c>
      <c r="H52" s="375">
        <v>1</v>
      </c>
      <c r="I52" s="369">
        <v>26</v>
      </c>
      <c r="J52" s="375">
        <v>3</v>
      </c>
      <c r="K52" s="369">
        <v>0</v>
      </c>
      <c r="L52" s="375">
        <v>0</v>
      </c>
      <c r="M52" s="369">
        <v>8</v>
      </c>
      <c r="N52" s="375">
        <v>0</v>
      </c>
    </row>
    <row r="53" spans="1:14" ht="13.5" customHeight="1">
      <c r="A53" s="258"/>
      <c r="B53" s="228" t="s">
        <v>103</v>
      </c>
      <c r="C53" s="377">
        <v>2</v>
      </c>
      <c r="D53" s="365">
        <v>0</v>
      </c>
      <c r="E53" s="353">
        <v>1</v>
      </c>
      <c r="F53" s="368">
        <v>0</v>
      </c>
      <c r="G53" s="377">
        <v>0</v>
      </c>
      <c r="H53" s="368">
        <v>0</v>
      </c>
      <c r="I53" s="377">
        <v>1</v>
      </c>
      <c r="J53" s="368">
        <v>0</v>
      </c>
      <c r="K53" s="377">
        <v>0</v>
      </c>
      <c r="L53" s="368">
        <v>0</v>
      </c>
      <c r="M53" s="377">
        <v>0</v>
      </c>
      <c r="N53" s="368">
        <v>0</v>
      </c>
    </row>
    <row r="54" spans="1:14" ht="13.5" customHeight="1">
      <c r="A54" s="258"/>
      <c r="B54" s="228" t="s">
        <v>324</v>
      </c>
      <c r="C54" s="377">
        <v>3</v>
      </c>
      <c r="D54" s="365">
        <v>1</v>
      </c>
      <c r="E54" s="353">
        <v>2</v>
      </c>
      <c r="F54" s="368">
        <v>0</v>
      </c>
      <c r="G54" s="377">
        <v>0</v>
      </c>
      <c r="H54" s="368">
        <v>0</v>
      </c>
      <c r="I54" s="377">
        <v>2</v>
      </c>
      <c r="J54" s="368">
        <v>0</v>
      </c>
      <c r="K54" s="377">
        <v>0</v>
      </c>
      <c r="L54" s="368">
        <v>0</v>
      </c>
      <c r="M54" s="377">
        <v>0</v>
      </c>
      <c r="N54" s="368">
        <v>0</v>
      </c>
    </row>
    <row r="55" spans="1:14" ht="13.5" customHeight="1">
      <c r="A55" s="258"/>
      <c r="B55" s="228" t="s">
        <v>107</v>
      </c>
      <c r="C55" s="377">
        <v>15</v>
      </c>
      <c r="D55" s="365">
        <v>0</v>
      </c>
      <c r="E55" s="353">
        <v>1</v>
      </c>
      <c r="F55" s="368">
        <v>0</v>
      </c>
      <c r="G55" s="377">
        <v>0</v>
      </c>
      <c r="H55" s="368">
        <v>0</v>
      </c>
      <c r="I55" s="377">
        <v>1</v>
      </c>
      <c r="J55" s="368">
        <v>0</v>
      </c>
      <c r="K55" s="377">
        <v>0</v>
      </c>
      <c r="L55" s="368">
        <v>0</v>
      </c>
      <c r="M55" s="377">
        <v>0</v>
      </c>
      <c r="N55" s="368">
        <v>0</v>
      </c>
    </row>
    <row r="56" spans="1:14" ht="13.5" customHeight="1">
      <c r="A56" s="258"/>
      <c r="B56" s="228" t="s">
        <v>109</v>
      </c>
      <c r="C56" s="377">
        <v>12</v>
      </c>
      <c r="D56" s="365">
        <v>1</v>
      </c>
      <c r="E56" s="353">
        <v>11</v>
      </c>
      <c r="F56" s="368">
        <v>0</v>
      </c>
      <c r="G56" s="377">
        <v>3</v>
      </c>
      <c r="H56" s="368">
        <v>0</v>
      </c>
      <c r="I56" s="377">
        <v>8</v>
      </c>
      <c r="J56" s="368">
        <v>0</v>
      </c>
      <c r="K56" s="377">
        <v>0</v>
      </c>
      <c r="L56" s="368">
        <v>0</v>
      </c>
      <c r="M56" s="377">
        <v>0</v>
      </c>
      <c r="N56" s="368">
        <v>0</v>
      </c>
    </row>
    <row r="57" spans="1:14" ht="13.5" customHeight="1">
      <c r="A57" s="258"/>
      <c r="B57" s="228" t="s">
        <v>111</v>
      </c>
      <c r="C57" s="377">
        <v>3</v>
      </c>
      <c r="D57" s="365">
        <v>1</v>
      </c>
      <c r="E57" s="353">
        <v>1</v>
      </c>
      <c r="F57" s="368">
        <v>0</v>
      </c>
      <c r="G57" s="377">
        <v>0</v>
      </c>
      <c r="H57" s="368">
        <v>0</v>
      </c>
      <c r="I57" s="377">
        <v>1</v>
      </c>
      <c r="J57" s="368">
        <v>0</v>
      </c>
      <c r="K57" s="377">
        <v>0</v>
      </c>
      <c r="L57" s="368">
        <v>0</v>
      </c>
      <c r="M57" s="377">
        <v>0</v>
      </c>
      <c r="N57" s="368">
        <v>0</v>
      </c>
    </row>
    <row r="58" spans="1:14" ht="13.5" customHeight="1">
      <c r="A58" s="258"/>
      <c r="B58" s="228" t="s">
        <v>113</v>
      </c>
      <c r="C58" s="377">
        <v>11</v>
      </c>
      <c r="D58" s="365">
        <v>6</v>
      </c>
      <c r="E58" s="353">
        <v>3</v>
      </c>
      <c r="F58" s="368">
        <v>0</v>
      </c>
      <c r="G58" s="377">
        <v>0</v>
      </c>
      <c r="H58" s="368">
        <v>0</v>
      </c>
      <c r="I58" s="377">
        <v>3</v>
      </c>
      <c r="J58" s="368">
        <v>0</v>
      </c>
      <c r="K58" s="377">
        <v>0</v>
      </c>
      <c r="L58" s="368">
        <v>0</v>
      </c>
      <c r="M58" s="377">
        <v>0</v>
      </c>
      <c r="N58" s="368">
        <v>0</v>
      </c>
    </row>
    <row r="59" spans="1:14" ht="13.5" customHeight="1">
      <c r="A59" s="258"/>
      <c r="B59" s="228" t="s">
        <v>57</v>
      </c>
      <c r="C59" s="378">
        <v>3</v>
      </c>
      <c r="D59" s="381">
        <v>0</v>
      </c>
      <c r="E59" s="353">
        <v>3</v>
      </c>
      <c r="F59" s="368">
        <v>0</v>
      </c>
      <c r="G59" s="377">
        <v>0</v>
      </c>
      <c r="H59" s="368">
        <v>0</v>
      </c>
      <c r="I59" s="377">
        <v>3</v>
      </c>
      <c r="J59" s="368">
        <v>0</v>
      </c>
      <c r="K59" s="377">
        <v>0</v>
      </c>
      <c r="L59" s="368">
        <v>0</v>
      </c>
      <c r="M59" s="377">
        <v>0</v>
      </c>
      <c r="N59" s="368">
        <v>0</v>
      </c>
    </row>
    <row r="60" spans="1:14" s="362" customFormat="1" ht="13.5" customHeight="1">
      <c r="A60" s="259"/>
      <c r="B60" s="229" t="s">
        <v>318</v>
      </c>
      <c r="C60" s="353">
        <v>113</v>
      </c>
      <c r="D60" s="368">
        <v>20</v>
      </c>
      <c r="E60" s="360">
        <v>62</v>
      </c>
      <c r="F60" s="358">
        <v>4</v>
      </c>
      <c r="G60" s="360">
        <v>9</v>
      </c>
      <c r="H60" s="358">
        <v>1</v>
      </c>
      <c r="I60" s="360">
        <v>45</v>
      </c>
      <c r="J60" s="358">
        <v>3</v>
      </c>
      <c r="K60" s="360">
        <v>0</v>
      </c>
      <c r="L60" s="358">
        <v>0</v>
      </c>
      <c r="M60" s="360">
        <v>8</v>
      </c>
      <c r="N60" s="358">
        <v>0</v>
      </c>
    </row>
    <row r="61" spans="1:14" s="362" customFormat="1" ht="13.5" customHeight="1">
      <c r="A61" s="387" t="s">
        <v>39</v>
      </c>
      <c r="B61" s="388"/>
      <c r="C61" s="353">
        <v>4887</v>
      </c>
      <c r="D61" s="368">
        <v>437</v>
      </c>
      <c r="E61" s="353">
        <v>2573</v>
      </c>
      <c r="F61" s="368">
        <v>112</v>
      </c>
      <c r="G61" s="377">
        <v>610</v>
      </c>
      <c r="H61" s="368">
        <v>34</v>
      </c>
      <c r="I61" s="377">
        <v>1590</v>
      </c>
      <c r="J61" s="368">
        <v>72</v>
      </c>
      <c r="K61" s="377">
        <v>14</v>
      </c>
      <c r="L61" s="368">
        <v>0</v>
      </c>
      <c r="M61" s="377">
        <v>359</v>
      </c>
      <c r="N61" s="368">
        <v>6</v>
      </c>
    </row>
    <row r="62" spans="1:14" ht="15.75" customHeight="1">
      <c r="A62" s="390" t="s">
        <v>72</v>
      </c>
      <c r="B62" s="391"/>
      <c r="C62" s="392"/>
      <c r="D62" s="393"/>
      <c r="E62" s="392"/>
      <c r="F62" s="391"/>
      <c r="G62" s="392"/>
      <c r="H62" s="391"/>
      <c r="I62" s="392"/>
      <c r="J62" s="391"/>
      <c r="K62" s="392"/>
      <c r="L62" s="391"/>
      <c r="M62" s="392"/>
      <c r="N62" s="391"/>
    </row>
    <row r="63" spans="1:14" ht="15.75" customHeight="1">
      <c r="A63" s="390" t="s">
        <v>73</v>
      </c>
      <c r="B63" s="391"/>
      <c r="C63" s="392"/>
      <c r="D63" s="393"/>
      <c r="E63" s="392"/>
      <c r="F63" s="391"/>
      <c r="G63" s="392"/>
      <c r="H63" s="391"/>
      <c r="I63" s="392"/>
      <c r="J63" s="391"/>
      <c r="K63" s="392"/>
      <c r="L63" s="391"/>
      <c r="M63" s="392"/>
      <c r="N63" s="391"/>
    </row>
    <row r="64" spans="1:14" ht="27" customHeight="1">
      <c r="A64" s="391" t="s">
        <v>74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</row>
    <row r="65" spans="1:14" ht="16.5">
      <c r="A65" s="391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</row>
    <row r="66" spans="3:14" ht="13.5"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</row>
  </sheetData>
  <sheetProtection/>
  <mergeCells count="16">
    <mergeCell ref="A3:B5"/>
    <mergeCell ref="C3:N3"/>
    <mergeCell ref="G5:H5"/>
    <mergeCell ref="K5:L5"/>
    <mergeCell ref="M5:N5"/>
    <mergeCell ref="C4:D5"/>
    <mergeCell ref="E4:F5"/>
    <mergeCell ref="I5:J5"/>
    <mergeCell ref="A16:A26"/>
    <mergeCell ref="A27:A34"/>
    <mergeCell ref="A9:A15"/>
    <mergeCell ref="A6:A8"/>
    <mergeCell ref="A52:A60"/>
    <mergeCell ref="A61:B61"/>
    <mergeCell ref="A35:A41"/>
    <mergeCell ref="A42:A51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75" workbookViewId="0" topLeftCell="A1">
      <selection activeCell="Q57" sqref="Q57"/>
    </sheetView>
  </sheetViews>
  <sheetFormatPr defaultColWidth="13.00390625" defaultRowHeight="13.5"/>
  <cols>
    <col min="1" max="1" width="6.375" style="362" customWidth="1"/>
    <col min="2" max="2" width="10.125" style="362" customWidth="1"/>
    <col min="3" max="3" width="8.125" style="362" customWidth="1"/>
    <col min="4" max="4" width="6.375" style="362" customWidth="1"/>
    <col min="5" max="5" width="8.125" style="362" customWidth="1"/>
    <col min="6" max="6" width="6.375" style="362" customWidth="1"/>
    <col min="7" max="7" width="8.125" style="362" customWidth="1"/>
    <col min="8" max="8" width="6.375" style="362" customWidth="1"/>
    <col min="9" max="9" width="8.125" style="362" customWidth="1"/>
    <col min="10" max="10" width="6.375" style="362" customWidth="1"/>
    <col min="11" max="11" width="8.125" style="362" customWidth="1"/>
    <col min="12" max="12" width="6.375" style="362" customWidth="1"/>
    <col min="13" max="16384" width="7.625" style="338" customWidth="1"/>
  </cols>
  <sheetData>
    <row r="1" s="333" customFormat="1" ht="16.5">
      <c r="A1" s="333" t="s">
        <v>30</v>
      </c>
    </row>
    <row r="2" s="333" customFormat="1" ht="16.5"/>
    <row r="3" spans="1:12" ht="19.5" customHeight="1">
      <c r="A3" s="250" t="s">
        <v>309</v>
      </c>
      <c r="B3" s="334"/>
      <c r="C3" s="335" t="s">
        <v>310</v>
      </c>
      <c r="D3" s="336"/>
      <c r="E3" s="336"/>
      <c r="F3" s="336"/>
      <c r="G3" s="336"/>
      <c r="H3" s="336"/>
      <c r="I3" s="336"/>
      <c r="J3" s="336"/>
      <c r="K3" s="336"/>
      <c r="L3" s="337"/>
    </row>
    <row r="4" spans="1:12" ht="14.25" customHeight="1">
      <c r="A4" s="339"/>
      <c r="B4" s="340"/>
      <c r="C4" s="250" t="s">
        <v>311</v>
      </c>
      <c r="D4" s="242"/>
      <c r="E4" s="341" t="s">
        <v>312</v>
      </c>
      <c r="F4" s="342"/>
      <c r="G4" s="343"/>
      <c r="H4" s="343"/>
      <c r="I4" s="343"/>
      <c r="J4" s="343"/>
      <c r="K4" s="344"/>
      <c r="L4" s="345"/>
    </row>
    <row r="5" spans="1:12" ht="27" customHeight="1">
      <c r="A5" s="339"/>
      <c r="B5" s="340"/>
      <c r="C5" s="346"/>
      <c r="D5" s="347"/>
      <c r="E5" s="348"/>
      <c r="F5" s="349"/>
      <c r="G5" s="350" t="s">
        <v>51</v>
      </c>
      <c r="H5" s="351"/>
      <c r="I5" s="350" t="s">
        <v>314</v>
      </c>
      <c r="J5" s="351"/>
      <c r="K5" s="350" t="s">
        <v>316</v>
      </c>
      <c r="L5" s="352"/>
    </row>
    <row r="6" spans="1:12" ht="13.5" customHeight="1">
      <c r="A6" s="248" t="s">
        <v>317</v>
      </c>
      <c r="B6" s="228"/>
      <c r="C6" s="360"/>
      <c r="D6" s="354"/>
      <c r="E6" s="355"/>
      <c r="F6" s="354"/>
      <c r="G6" s="356"/>
      <c r="H6" s="357"/>
      <c r="I6" s="356"/>
      <c r="J6" s="357"/>
      <c r="K6" s="356"/>
      <c r="L6" s="358"/>
    </row>
    <row r="7" spans="1:12" s="362" customFormat="1" ht="13.5" customHeight="1">
      <c r="A7" s="359"/>
      <c r="B7" s="228" t="s">
        <v>193</v>
      </c>
      <c r="C7" s="378">
        <v>34</v>
      </c>
      <c r="D7" s="381">
        <v>1</v>
      </c>
      <c r="E7" s="380">
        <v>26</v>
      </c>
      <c r="F7" s="381">
        <v>0</v>
      </c>
      <c r="G7" s="382">
        <v>18</v>
      </c>
      <c r="H7" s="383">
        <v>0</v>
      </c>
      <c r="I7" s="382">
        <v>8</v>
      </c>
      <c r="J7" s="383">
        <v>0</v>
      </c>
      <c r="K7" s="382">
        <v>0</v>
      </c>
      <c r="L7" s="384">
        <v>0</v>
      </c>
    </row>
    <row r="8" spans="1:12" ht="13.5" customHeight="1">
      <c r="A8" s="363"/>
      <c r="B8" s="228" t="s">
        <v>318</v>
      </c>
      <c r="C8" s="353">
        <v>34</v>
      </c>
      <c r="D8" s="365">
        <v>1</v>
      </c>
      <c r="E8" s="353">
        <v>26</v>
      </c>
      <c r="F8" s="365">
        <v>0</v>
      </c>
      <c r="G8" s="366">
        <v>18</v>
      </c>
      <c r="H8" s="367">
        <v>0</v>
      </c>
      <c r="I8" s="366">
        <v>8</v>
      </c>
      <c r="J8" s="367">
        <v>0</v>
      </c>
      <c r="K8" s="366">
        <v>0</v>
      </c>
      <c r="L8" s="368">
        <v>0</v>
      </c>
    </row>
    <row r="9" spans="1:12" ht="13.5" customHeight="1">
      <c r="A9" s="257" t="s">
        <v>319</v>
      </c>
      <c r="B9" s="228" t="s">
        <v>197</v>
      </c>
      <c r="C9" s="369">
        <v>10</v>
      </c>
      <c r="D9" s="372">
        <v>0</v>
      </c>
      <c r="E9" s="371">
        <v>2</v>
      </c>
      <c r="F9" s="372">
        <v>0</v>
      </c>
      <c r="G9" s="373">
        <v>1</v>
      </c>
      <c r="H9" s="374">
        <v>0</v>
      </c>
      <c r="I9" s="373">
        <v>1</v>
      </c>
      <c r="J9" s="374">
        <v>0</v>
      </c>
      <c r="K9" s="373">
        <v>0</v>
      </c>
      <c r="L9" s="375">
        <v>0</v>
      </c>
    </row>
    <row r="10" spans="1:12" ht="13.5" customHeight="1">
      <c r="A10" s="376"/>
      <c r="B10" s="228" t="s">
        <v>199</v>
      </c>
      <c r="C10" s="377">
        <v>14</v>
      </c>
      <c r="D10" s="365">
        <v>3</v>
      </c>
      <c r="E10" s="353">
        <v>10</v>
      </c>
      <c r="F10" s="365">
        <v>1</v>
      </c>
      <c r="G10" s="366">
        <v>3</v>
      </c>
      <c r="H10" s="367">
        <v>0</v>
      </c>
      <c r="I10" s="366">
        <v>6</v>
      </c>
      <c r="J10" s="367">
        <v>1</v>
      </c>
      <c r="K10" s="366">
        <v>1</v>
      </c>
      <c r="L10" s="368">
        <v>0</v>
      </c>
    </row>
    <row r="11" spans="1:12" ht="13.5" customHeight="1">
      <c r="A11" s="376"/>
      <c r="B11" s="228" t="s">
        <v>201</v>
      </c>
      <c r="C11" s="377">
        <v>24</v>
      </c>
      <c r="D11" s="365">
        <v>0</v>
      </c>
      <c r="E11" s="353">
        <v>19</v>
      </c>
      <c r="F11" s="365">
        <v>0</v>
      </c>
      <c r="G11" s="366">
        <v>5</v>
      </c>
      <c r="H11" s="367">
        <v>0</v>
      </c>
      <c r="I11" s="366">
        <v>13</v>
      </c>
      <c r="J11" s="367">
        <v>0</v>
      </c>
      <c r="K11" s="366">
        <v>1</v>
      </c>
      <c r="L11" s="368">
        <v>0</v>
      </c>
    </row>
    <row r="12" spans="1:12" ht="13.5" customHeight="1">
      <c r="A12" s="376"/>
      <c r="B12" s="228" t="s">
        <v>203</v>
      </c>
      <c r="C12" s="377">
        <v>5</v>
      </c>
      <c r="D12" s="365">
        <v>0</v>
      </c>
      <c r="E12" s="353">
        <v>4</v>
      </c>
      <c r="F12" s="365">
        <v>0</v>
      </c>
      <c r="G12" s="366">
        <v>3</v>
      </c>
      <c r="H12" s="367">
        <v>0</v>
      </c>
      <c r="I12" s="366">
        <v>1</v>
      </c>
      <c r="J12" s="367">
        <v>0</v>
      </c>
      <c r="K12" s="366">
        <v>0</v>
      </c>
      <c r="L12" s="368">
        <v>0</v>
      </c>
    </row>
    <row r="13" spans="1:12" ht="13.5" customHeight="1">
      <c r="A13" s="376"/>
      <c r="B13" s="228" t="s">
        <v>205</v>
      </c>
      <c r="C13" s="377">
        <v>45</v>
      </c>
      <c r="D13" s="365">
        <v>4</v>
      </c>
      <c r="E13" s="353">
        <v>21</v>
      </c>
      <c r="F13" s="365">
        <v>0</v>
      </c>
      <c r="G13" s="366">
        <v>16</v>
      </c>
      <c r="H13" s="367">
        <v>0</v>
      </c>
      <c r="I13" s="366">
        <v>5</v>
      </c>
      <c r="J13" s="367">
        <v>0</v>
      </c>
      <c r="K13" s="366">
        <v>0</v>
      </c>
      <c r="L13" s="368">
        <v>0</v>
      </c>
    </row>
    <row r="14" spans="1:12" ht="13.5" customHeight="1">
      <c r="A14" s="376"/>
      <c r="B14" s="228" t="s">
        <v>58</v>
      </c>
      <c r="C14" s="378">
        <v>25</v>
      </c>
      <c r="D14" s="381">
        <v>1</v>
      </c>
      <c r="E14" s="380">
        <v>18</v>
      </c>
      <c r="F14" s="381">
        <v>0</v>
      </c>
      <c r="G14" s="382">
        <v>11</v>
      </c>
      <c r="H14" s="383">
        <v>0</v>
      </c>
      <c r="I14" s="382">
        <v>3</v>
      </c>
      <c r="J14" s="383">
        <v>0</v>
      </c>
      <c r="K14" s="382">
        <v>4</v>
      </c>
      <c r="L14" s="384">
        <v>0</v>
      </c>
    </row>
    <row r="15" spans="1:12" s="362" customFormat="1" ht="13.5" customHeight="1">
      <c r="A15" s="385"/>
      <c r="B15" s="229" t="s">
        <v>318</v>
      </c>
      <c r="C15" s="353">
        <f aca="true" t="shared" si="0" ref="C15:L15">SUM(C9:C14)</f>
        <v>123</v>
      </c>
      <c r="D15" s="365">
        <f t="shared" si="0"/>
        <v>8</v>
      </c>
      <c r="E15" s="353">
        <f t="shared" si="0"/>
        <v>74</v>
      </c>
      <c r="F15" s="365">
        <f t="shared" si="0"/>
        <v>1</v>
      </c>
      <c r="G15" s="366">
        <f t="shared" si="0"/>
        <v>39</v>
      </c>
      <c r="H15" s="367">
        <f t="shared" si="0"/>
        <v>0</v>
      </c>
      <c r="I15" s="366">
        <f t="shared" si="0"/>
        <v>29</v>
      </c>
      <c r="J15" s="367">
        <f t="shared" si="0"/>
        <v>1</v>
      </c>
      <c r="K15" s="366">
        <f t="shared" si="0"/>
        <v>6</v>
      </c>
      <c r="L15" s="368">
        <f t="shared" si="0"/>
        <v>0</v>
      </c>
    </row>
    <row r="16" spans="1:12" ht="13.5" customHeight="1">
      <c r="A16" s="257" t="s">
        <v>124</v>
      </c>
      <c r="B16" s="228" t="s">
        <v>211</v>
      </c>
      <c r="C16" s="369">
        <v>10</v>
      </c>
      <c r="D16" s="372">
        <v>3</v>
      </c>
      <c r="E16" s="371">
        <v>4</v>
      </c>
      <c r="F16" s="372">
        <v>0</v>
      </c>
      <c r="G16" s="373">
        <v>2</v>
      </c>
      <c r="H16" s="374">
        <v>0</v>
      </c>
      <c r="I16" s="373">
        <v>1</v>
      </c>
      <c r="J16" s="374">
        <v>0</v>
      </c>
      <c r="K16" s="373">
        <v>1</v>
      </c>
      <c r="L16" s="375">
        <v>0</v>
      </c>
    </row>
    <row r="17" spans="1:12" ht="13.5" customHeight="1">
      <c r="A17" s="258"/>
      <c r="B17" s="228" t="s">
        <v>213</v>
      </c>
      <c r="C17" s="377">
        <v>40</v>
      </c>
      <c r="D17" s="365">
        <v>1</v>
      </c>
      <c r="E17" s="353">
        <v>28</v>
      </c>
      <c r="F17" s="365">
        <v>1</v>
      </c>
      <c r="G17" s="366">
        <v>11</v>
      </c>
      <c r="H17" s="367">
        <v>1</v>
      </c>
      <c r="I17" s="366">
        <v>14</v>
      </c>
      <c r="J17" s="367">
        <v>0</v>
      </c>
      <c r="K17" s="366">
        <v>3</v>
      </c>
      <c r="L17" s="368">
        <v>0</v>
      </c>
    </row>
    <row r="18" spans="1:12" ht="13.5" customHeight="1">
      <c r="A18" s="258"/>
      <c r="B18" s="228" t="s">
        <v>215</v>
      </c>
      <c r="C18" s="377">
        <v>27</v>
      </c>
      <c r="D18" s="365">
        <v>4</v>
      </c>
      <c r="E18" s="353">
        <v>19</v>
      </c>
      <c r="F18" s="365">
        <v>2</v>
      </c>
      <c r="G18" s="366">
        <v>8</v>
      </c>
      <c r="H18" s="367">
        <v>0</v>
      </c>
      <c r="I18" s="366">
        <v>10</v>
      </c>
      <c r="J18" s="367">
        <v>2</v>
      </c>
      <c r="K18" s="366">
        <v>1</v>
      </c>
      <c r="L18" s="368">
        <v>0</v>
      </c>
    </row>
    <row r="19" spans="1:12" s="362" customFormat="1" ht="13.5" customHeight="1">
      <c r="A19" s="258"/>
      <c r="B19" s="228" t="s">
        <v>218</v>
      </c>
      <c r="C19" s="377">
        <v>288</v>
      </c>
      <c r="D19" s="365">
        <v>9</v>
      </c>
      <c r="E19" s="353">
        <v>126</v>
      </c>
      <c r="F19" s="365">
        <v>2</v>
      </c>
      <c r="G19" s="366">
        <v>48</v>
      </c>
      <c r="H19" s="367">
        <v>0</v>
      </c>
      <c r="I19" s="366">
        <v>61</v>
      </c>
      <c r="J19" s="367">
        <v>2</v>
      </c>
      <c r="K19" s="366">
        <v>17</v>
      </c>
      <c r="L19" s="368">
        <v>0</v>
      </c>
    </row>
    <row r="20" spans="1:12" s="362" customFormat="1" ht="13.5" customHeight="1">
      <c r="A20" s="258"/>
      <c r="B20" s="228" t="s">
        <v>225</v>
      </c>
      <c r="C20" s="377">
        <v>169</v>
      </c>
      <c r="D20" s="365">
        <v>8</v>
      </c>
      <c r="E20" s="353">
        <v>82</v>
      </c>
      <c r="F20" s="365">
        <v>4</v>
      </c>
      <c r="G20" s="366">
        <v>26</v>
      </c>
      <c r="H20" s="367">
        <v>2</v>
      </c>
      <c r="I20" s="366">
        <v>49</v>
      </c>
      <c r="J20" s="367">
        <v>1</v>
      </c>
      <c r="K20" s="366">
        <v>7</v>
      </c>
      <c r="L20" s="368">
        <v>1</v>
      </c>
    </row>
    <row r="21" spans="1:12" s="362" customFormat="1" ht="13.5" customHeight="1">
      <c r="A21" s="258"/>
      <c r="B21" s="228" t="s">
        <v>232</v>
      </c>
      <c r="C21" s="377">
        <v>1449</v>
      </c>
      <c r="D21" s="365">
        <v>44</v>
      </c>
      <c r="E21" s="353">
        <v>539</v>
      </c>
      <c r="F21" s="365">
        <v>17</v>
      </c>
      <c r="G21" s="366">
        <v>70</v>
      </c>
      <c r="H21" s="367">
        <v>3</v>
      </c>
      <c r="I21" s="366">
        <v>392</v>
      </c>
      <c r="J21" s="367">
        <v>10</v>
      </c>
      <c r="K21" s="366">
        <v>77</v>
      </c>
      <c r="L21" s="368">
        <v>4</v>
      </c>
    </row>
    <row r="22" spans="1:12" s="362" customFormat="1" ht="13.5" customHeight="1">
      <c r="A22" s="258"/>
      <c r="B22" s="228" t="s">
        <v>59</v>
      </c>
      <c r="C22" s="377">
        <v>468</v>
      </c>
      <c r="D22" s="365">
        <v>15</v>
      </c>
      <c r="E22" s="353">
        <v>308</v>
      </c>
      <c r="F22" s="365">
        <v>9</v>
      </c>
      <c r="G22" s="366">
        <v>74</v>
      </c>
      <c r="H22" s="367">
        <v>0</v>
      </c>
      <c r="I22" s="366">
        <v>186</v>
      </c>
      <c r="J22" s="367">
        <v>9</v>
      </c>
      <c r="K22" s="366">
        <v>48</v>
      </c>
      <c r="L22" s="368">
        <v>0</v>
      </c>
    </row>
    <row r="23" spans="1:12" s="362" customFormat="1" ht="13.5" customHeight="1">
      <c r="A23" s="258"/>
      <c r="B23" s="228" t="s">
        <v>246</v>
      </c>
      <c r="C23" s="369">
        <v>69</v>
      </c>
      <c r="D23" s="372">
        <v>2</v>
      </c>
      <c r="E23" s="371">
        <v>53</v>
      </c>
      <c r="F23" s="372">
        <v>1</v>
      </c>
      <c r="G23" s="373">
        <v>17</v>
      </c>
      <c r="H23" s="374">
        <v>1</v>
      </c>
      <c r="I23" s="373">
        <v>32</v>
      </c>
      <c r="J23" s="374">
        <v>0</v>
      </c>
      <c r="K23" s="373">
        <v>4</v>
      </c>
      <c r="L23" s="375">
        <v>0</v>
      </c>
    </row>
    <row r="24" spans="1:12" s="362" customFormat="1" ht="13.5" customHeight="1">
      <c r="A24" s="258"/>
      <c r="B24" s="228" t="s">
        <v>248</v>
      </c>
      <c r="C24" s="377">
        <v>10</v>
      </c>
      <c r="D24" s="365">
        <v>2</v>
      </c>
      <c r="E24" s="353">
        <v>6</v>
      </c>
      <c r="F24" s="365">
        <v>0</v>
      </c>
      <c r="G24" s="366">
        <v>1</v>
      </c>
      <c r="H24" s="367">
        <v>0</v>
      </c>
      <c r="I24" s="366">
        <v>1</v>
      </c>
      <c r="J24" s="367">
        <v>0</v>
      </c>
      <c r="K24" s="366">
        <v>4</v>
      </c>
      <c r="L24" s="368">
        <v>0</v>
      </c>
    </row>
    <row r="25" spans="1:12" s="362" customFormat="1" ht="13.5" customHeight="1">
      <c r="A25" s="258"/>
      <c r="B25" s="228" t="s">
        <v>250</v>
      </c>
      <c r="C25" s="378">
        <v>29</v>
      </c>
      <c r="D25" s="381">
        <v>3</v>
      </c>
      <c r="E25" s="380">
        <v>17</v>
      </c>
      <c r="F25" s="381">
        <v>0</v>
      </c>
      <c r="G25" s="382">
        <v>10</v>
      </c>
      <c r="H25" s="383">
        <v>0</v>
      </c>
      <c r="I25" s="382">
        <v>6</v>
      </c>
      <c r="J25" s="383">
        <v>0</v>
      </c>
      <c r="K25" s="382">
        <v>1</v>
      </c>
      <c r="L25" s="384">
        <v>0</v>
      </c>
    </row>
    <row r="26" spans="1:12" s="362" customFormat="1" ht="13.5" customHeight="1">
      <c r="A26" s="259"/>
      <c r="B26" s="229" t="s">
        <v>318</v>
      </c>
      <c r="C26" s="353">
        <f aca="true" t="shared" si="1" ref="C26:L26">SUM(C16:C25)</f>
        <v>2559</v>
      </c>
      <c r="D26" s="365">
        <f t="shared" si="1"/>
        <v>91</v>
      </c>
      <c r="E26" s="353">
        <f t="shared" si="1"/>
        <v>1182</v>
      </c>
      <c r="F26" s="365">
        <f t="shared" si="1"/>
        <v>36</v>
      </c>
      <c r="G26" s="366">
        <f t="shared" si="1"/>
        <v>267</v>
      </c>
      <c r="H26" s="367">
        <f t="shared" si="1"/>
        <v>7</v>
      </c>
      <c r="I26" s="366">
        <f t="shared" si="1"/>
        <v>752</v>
      </c>
      <c r="J26" s="367">
        <f t="shared" si="1"/>
        <v>24</v>
      </c>
      <c r="K26" s="366">
        <f t="shared" si="1"/>
        <v>163</v>
      </c>
      <c r="L26" s="368">
        <f t="shared" si="1"/>
        <v>5</v>
      </c>
    </row>
    <row r="27" spans="1:12" ht="13.5" customHeight="1">
      <c r="A27" s="257" t="s">
        <v>320</v>
      </c>
      <c r="B27" s="228" t="s">
        <v>255</v>
      </c>
      <c r="C27" s="369">
        <v>9</v>
      </c>
      <c r="D27" s="372">
        <v>1</v>
      </c>
      <c r="E27" s="371">
        <v>6</v>
      </c>
      <c r="F27" s="372">
        <v>1</v>
      </c>
      <c r="G27" s="373">
        <v>0</v>
      </c>
      <c r="H27" s="374">
        <v>0</v>
      </c>
      <c r="I27" s="373">
        <v>5</v>
      </c>
      <c r="J27" s="374">
        <v>1</v>
      </c>
      <c r="K27" s="373">
        <v>1</v>
      </c>
      <c r="L27" s="375">
        <v>0</v>
      </c>
    </row>
    <row r="28" spans="1:12" ht="13.5" customHeight="1">
      <c r="A28" s="258"/>
      <c r="B28" s="228" t="s">
        <v>257</v>
      </c>
      <c r="C28" s="377">
        <v>17</v>
      </c>
      <c r="D28" s="365">
        <v>2</v>
      </c>
      <c r="E28" s="353">
        <v>6</v>
      </c>
      <c r="F28" s="365">
        <v>0</v>
      </c>
      <c r="G28" s="366">
        <v>2</v>
      </c>
      <c r="H28" s="367">
        <v>0</v>
      </c>
      <c r="I28" s="366">
        <v>4</v>
      </c>
      <c r="J28" s="367">
        <v>0</v>
      </c>
      <c r="K28" s="366">
        <v>0</v>
      </c>
      <c r="L28" s="368">
        <v>0</v>
      </c>
    </row>
    <row r="29" spans="1:12" ht="13.5" customHeight="1">
      <c r="A29" s="258"/>
      <c r="B29" s="228" t="s">
        <v>259</v>
      </c>
      <c r="C29" s="377">
        <v>17</v>
      </c>
      <c r="D29" s="365">
        <v>1</v>
      </c>
      <c r="E29" s="353">
        <v>10</v>
      </c>
      <c r="F29" s="365">
        <v>1</v>
      </c>
      <c r="G29" s="366">
        <v>7</v>
      </c>
      <c r="H29" s="367">
        <v>0</v>
      </c>
      <c r="I29" s="366">
        <v>3</v>
      </c>
      <c r="J29" s="367">
        <v>1</v>
      </c>
      <c r="K29" s="366">
        <v>0</v>
      </c>
      <c r="L29" s="368">
        <v>0</v>
      </c>
    </row>
    <row r="30" spans="1:12" ht="13.5" customHeight="1">
      <c r="A30" s="258"/>
      <c r="B30" s="228" t="s">
        <v>261</v>
      </c>
      <c r="C30" s="377">
        <v>36</v>
      </c>
      <c r="D30" s="365">
        <v>6</v>
      </c>
      <c r="E30" s="353">
        <v>21</v>
      </c>
      <c r="F30" s="365">
        <v>3</v>
      </c>
      <c r="G30" s="366">
        <v>5</v>
      </c>
      <c r="H30" s="367">
        <v>1</v>
      </c>
      <c r="I30" s="366">
        <v>12</v>
      </c>
      <c r="J30" s="367">
        <v>2</v>
      </c>
      <c r="K30" s="366">
        <v>4</v>
      </c>
      <c r="L30" s="368">
        <v>0</v>
      </c>
    </row>
    <row r="31" spans="1:12" ht="13.5" customHeight="1">
      <c r="A31" s="258"/>
      <c r="B31" s="228" t="s">
        <v>264</v>
      </c>
      <c r="C31" s="377">
        <v>34</v>
      </c>
      <c r="D31" s="365">
        <v>4</v>
      </c>
      <c r="E31" s="353">
        <v>16</v>
      </c>
      <c r="F31" s="365">
        <v>0</v>
      </c>
      <c r="G31" s="366">
        <v>9</v>
      </c>
      <c r="H31" s="367">
        <v>0</v>
      </c>
      <c r="I31" s="366">
        <v>7</v>
      </c>
      <c r="J31" s="367">
        <v>0</v>
      </c>
      <c r="K31" s="366">
        <v>0</v>
      </c>
      <c r="L31" s="368">
        <v>0</v>
      </c>
    </row>
    <row r="32" spans="1:12" ht="13.5" customHeight="1">
      <c r="A32" s="258"/>
      <c r="B32" s="228" t="s">
        <v>60</v>
      </c>
      <c r="C32" s="377">
        <v>167</v>
      </c>
      <c r="D32" s="365">
        <v>13</v>
      </c>
      <c r="E32" s="353">
        <v>135</v>
      </c>
      <c r="F32" s="365">
        <v>2</v>
      </c>
      <c r="G32" s="366">
        <v>22</v>
      </c>
      <c r="H32" s="367">
        <v>0</v>
      </c>
      <c r="I32" s="366">
        <v>98</v>
      </c>
      <c r="J32" s="367">
        <v>2</v>
      </c>
      <c r="K32" s="366">
        <v>15</v>
      </c>
      <c r="L32" s="368">
        <v>0</v>
      </c>
    </row>
    <row r="33" spans="1:12" ht="13.5" customHeight="1">
      <c r="A33" s="258"/>
      <c r="B33" s="228" t="s">
        <v>273</v>
      </c>
      <c r="C33" s="360">
        <v>25</v>
      </c>
      <c r="D33" s="354">
        <v>2</v>
      </c>
      <c r="E33" s="355">
        <v>21</v>
      </c>
      <c r="F33" s="354">
        <v>0</v>
      </c>
      <c r="G33" s="356">
        <v>8</v>
      </c>
      <c r="H33" s="357">
        <v>0</v>
      </c>
      <c r="I33" s="356">
        <v>10</v>
      </c>
      <c r="J33" s="357">
        <v>0</v>
      </c>
      <c r="K33" s="356">
        <v>3</v>
      </c>
      <c r="L33" s="358">
        <v>0</v>
      </c>
    </row>
    <row r="34" spans="1:12" s="362" customFormat="1" ht="13.5" customHeight="1">
      <c r="A34" s="259"/>
      <c r="B34" s="229" t="s">
        <v>318</v>
      </c>
      <c r="C34" s="353">
        <f aca="true" t="shared" si="2" ref="C34:L34">SUM(C27:C33)</f>
        <v>305</v>
      </c>
      <c r="D34" s="365">
        <f t="shared" si="2"/>
        <v>29</v>
      </c>
      <c r="E34" s="353">
        <f t="shared" si="2"/>
        <v>215</v>
      </c>
      <c r="F34" s="365">
        <f t="shared" si="2"/>
        <v>7</v>
      </c>
      <c r="G34" s="366">
        <f t="shared" si="2"/>
        <v>53</v>
      </c>
      <c r="H34" s="367">
        <f t="shared" si="2"/>
        <v>1</v>
      </c>
      <c r="I34" s="366">
        <f t="shared" si="2"/>
        <v>139</v>
      </c>
      <c r="J34" s="367">
        <f t="shared" si="2"/>
        <v>6</v>
      </c>
      <c r="K34" s="366">
        <f t="shared" si="2"/>
        <v>23</v>
      </c>
      <c r="L34" s="368">
        <f t="shared" si="2"/>
        <v>0</v>
      </c>
    </row>
    <row r="35" spans="1:12" ht="13.5" customHeight="1">
      <c r="A35" s="257" t="s">
        <v>321</v>
      </c>
      <c r="B35" s="228" t="s">
        <v>275</v>
      </c>
      <c r="C35" s="369">
        <v>41</v>
      </c>
      <c r="D35" s="372">
        <v>1</v>
      </c>
      <c r="E35" s="371">
        <v>14</v>
      </c>
      <c r="F35" s="372">
        <v>0</v>
      </c>
      <c r="G35" s="373">
        <v>9</v>
      </c>
      <c r="H35" s="374">
        <v>0</v>
      </c>
      <c r="I35" s="373">
        <v>3</v>
      </c>
      <c r="J35" s="374">
        <v>0</v>
      </c>
      <c r="K35" s="373">
        <v>2</v>
      </c>
      <c r="L35" s="375">
        <v>0</v>
      </c>
    </row>
    <row r="36" spans="1:12" ht="13.5" customHeight="1">
      <c r="A36" s="258"/>
      <c r="B36" s="228" t="s">
        <v>277</v>
      </c>
      <c r="C36" s="377">
        <v>21</v>
      </c>
      <c r="D36" s="365">
        <v>4</v>
      </c>
      <c r="E36" s="353">
        <v>17</v>
      </c>
      <c r="F36" s="365">
        <v>1</v>
      </c>
      <c r="G36" s="366">
        <v>5</v>
      </c>
      <c r="H36" s="367">
        <v>0</v>
      </c>
      <c r="I36" s="366">
        <v>9</v>
      </c>
      <c r="J36" s="367">
        <v>1</v>
      </c>
      <c r="K36" s="366">
        <v>3</v>
      </c>
      <c r="L36" s="368">
        <v>0</v>
      </c>
    </row>
    <row r="37" spans="1:12" ht="13.5" customHeight="1">
      <c r="A37" s="258"/>
      <c r="B37" s="228" t="s">
        <v>279</v>
      </c>
      <c r="C37" s="377">
        <v>224</v>
      </c>
      <c r="D37" s="365">
        <v>22</v>
      </c>
      <c r="E37" s="353">
        <v>161</v>
      </c>
      <c r="F37" s="365">
        <v>6</v>
      </c>
      <c r="G37" s="366">
        <v>33</v>
      </c>
      <c r="H37" s="367">
        <v>1</v>
      </c>
      <c r="I37" s="366">
        <v>96</v>
      </c>
      <c r="J37" s="367">
        <v>5</v>
      </c>
      <c r="K37" s="366">
        <v>32</v>
      </c>
      <c r="L37" s="368">
        <v>0</v>
      </c>
    </row>
    <row r="38" spans="1:12" ht="13.5" customHeight="1">
      <c r="A38" s="258"/>
      <c r="B38" s="228" t="s">
        <v>291</v>
      </c>
      <c r="C38" s="377">
        <v>175</v>
      </c>
      <c r="D38" s="365">
        <v>14</v>
      </c>
      <c r="E38" s="353">
        <v>118</v>
      </c>
      <c r="F38" s="365">
        <v>8</v>
      </c>
      <c r="G38" s="366">
        <v>37</v>
      </c>
      <c r="H38" s="367">
        <v>5</v>
      </c>
      <c r="I38" s="366">
        <v>71</v>
      </c>
      <c r="J38" s="367">
        <v>3</v>
      </c>
      <c r="K38" s="366">
        <v>10</v>
      </c>
      <c r="L38" s="368">
        <v>0</v>
      </c>
    </row>
    <row r="39" spans="1:12" ht="13.5" customHeight="1">
      <c r="A39" s="258"/>
      <c r="B39" s="228" t="s">
        <v>75</v>
      </c>
      <c r="C39" s="377">
        <v>16</v>
      </c>
      <c r="D39" s="365">
        <v>0</v>
      </c>
      <c r="E39" s="353">
        <v>10</v>
      </c>
      <c r="F39" s="365">
        <v>0</v>
      </c>
      <c r="G39" s="366">
        <v>1</v>
      </c>
      <c r="H39" s="367">
        <v>0</v>
      </c>
      <c r="I39" s="366">
        <v>7</v>
      </c>
      <c r="J39" s="367">
        <v>0</v>
      </c>
      <c r="K39" s="366">
        <v>2</v>
      </c>
      <c r="L39" s="368">
        <v>0</v>
      </c>
    </row>
    <row r="40" spans="1:12" ht="13.5" customHeight="1">
      <c r="A40" s="258"/>
      <c r="B40" s="228" t="s">
        <v>55</v>
      </c>
      <c r="C40" s="378">
        <v>4</v>
      </c>
      <c r="D40" s="381">
        <v>0</v>
      </c>
      <c r="E40" s="380">
        <v>3</v>
      </c>
      <c r="F40" s="381">
        <v>0</v>
      </c>
      <c r="G40" s="382">
        <v>2</v>
      </c>
      <c r="H40" s="383">
        <v>0</v>
      </c>
      <c r="I40" s="382">
        <v>0</v>
      </c>
      <c r="J40" s="383">
        <v>0</v>
      </c>
      <c r="K40" s="382">
        <v>1</v>
      </c>
      <c r="L40" s="384">
        <v>0</v>
      </c>
    </row>
    <row r="41" spans="1:12" s="362" customFormat="1" ht="13.5" customHeight="1">
      <c r="A41" s="259"/>
      <c r="B41" s="229" t="s">
        <v>318</v>
      </c>
      <c r="C41" s="353">
        <f aca="true" t="shared" si="3" ref="C41:L41">SUM(C35:C40)</f>
        <v>481</v>
      </c>
      <c r="D41" s="365">
        <f t="shared" si="3"/>
        <v>41</v>
      </c>
      <c r="E41" s="353">
        <f t="shared" si="3"/>
        <v>323</v>
      </c>
      <c r="F41" s="365">
        <f t="shared" si="3"/>
        <v>15</v>
      </c>
      <c r="G41" s="366">
        <f t="shared" si="3"/>
        <v>87</v>
      </c>
      <c r="H41" s="367">
        <f t="shared" si="3"/>
        <v>6</v>
      </c>
      <c r="I41" s="366">
        <f t="shared" si="3"/>
        <v>186</v>
      </c>
      <c r="J41" s="367">
        <f t="shared" si="3"/>
        <v>9</v>
      </c>
      <c r="K41" s="366">
        <f t="shared" si="3"/>
        <v>50</v>
      </c>
      <c r="L41" s="368">
        <f t="shared" si="3"/>
        <v>0</v>
      </c>
    </row>
    <row r="42" spans="1:12" ht="13.5" customHeight="1">
      <c r="A42" s="257" t="s">
        <v>322</v>
      </c>
      <c r="B42" s="228" t="s">
        <v>79</v>
      </c>
      <c r="C42" s="369">
        <v>4</v>
      </c>
      <c r="D42" s="372">
        <v>3</v>
      </c>
      <c r="E42" s="371">
        <v>0</v>
      </c>
      <c r="F42" s="375">
        <v>0</v>
      </c>
      <c r="G42" s="369">
        <v>0</v>
      </c>
      <c r="H42" s="374">
        <v>0</v>
      </c>
      <c r="I42" s="373">
        <v>0</v>
      </c>
      <c r="J42" s="374">
        <v>0</v>
      </c>
      <c r="K42" s="373">
        <v>0</v>
      </c>
      <c r="L42" s="375">
        <v>0</v>
      </c>
    </row>
    <row r="43" spans="1:12" ht="13.5" customHeight="1">
      <c r="A43" s="258"/>
      <c r="B43" s="228" t="s">
        <v>81</v>
      </c>
      <c r="C43" s="377">
        <v>6</v>
      </c>
      <c r="D43" s="365">
        <v>0</v>
      </c>
      <c r="E43" s="353">
        <v>1</v>
      </c>
      <c r="F43" s="368">
        <v>0</v>
      </c>
      <c r="G43" s="377">
        <v>0</v>
      </c>
      <c r="H43" s="367">
        <v>0</v>
      </c>
      <c r="I43" s="377">
        <v>1</v>
      </c>
      <c r="J43" s="367">
        <v>0</v>
      </c>
      <c r="K43" s="377">
        <v>0</v>
      </c>
      <c r="L43" s="368">
        <v>0</v>
      </c>
    </row>
    <row r="44" spans="1:12" ht="13.5" customHeight="1">
      <c r="A44" s="258"/>
      <c r="B44" s="228" t="s">
        <v>82</v>
      </c>
      <c r="C44" s="377">
        <v>26</v>
      </c>
      <c r="D44" s="365">
        <v>1</v>
      </c>
      <c r="E44" s="353">
        <v>17</v>
      </c>
      <c r="F44" s="368">
        <v>0</v>
      </c>
      <c r="G44" s="377">
        <v>8</v>
      </c>
      <c r="H44" s="367">
        <v>0</v>
      </c>
      <c r="I44" s="377">
        <v>4</v>
      </c>
      <c r="J44" s="367">
        <v>0</v>
      </c>
      <c r="K44" s="377">
        <v>5</v>
      </c>
      <c r="L44" s="368">
        <v>0</v>
      </c>
    </row>
    <row r="45" spans="1:12" ht="13.5" customHeight="1">
      <c r="A45" s="258"/>
      <c r="B45" s="228" t="s">
        <v>85</v>
      </c>
      <c r="C45" s="377">
        <v>21</v>
      </c>
      <c r="D45" s="365">
        <v>4</v>
      </c>
      <c r="E45" s="353">
        <v>16</v>
      </c>
      <c r="F45" s="368">
        <v>2</v>
      </c>
      <c r="G45" s="377">
        <v>1</v>
      </c>
      <c r="H45" s="367">
        <v>1</v>
      </c>
      <c r="I45" s="377">
        <v>10</v>
      </c>
      <c r="J45" s="367">
        <v>1</v>
      </c>
      <c r="K45" s="377">
        <v>5</v>
      </c>
      <c r="L45" s="368">
        <v>0</v>
      </c>
    </row>
    <row r="46" spans="1:12" ht="13.5" customHeight="1">
      <c r="A46" s="258"/>
      <c r="B46" s="228" t="s">
        <v>89</v>
      </c>
      <c r="C46" s="377">
        <v>10</v>
      </c>
      <c r="D46" s="365">
        <v>2</v>
      </c>
      <c r="E46" s="353">
        <v>8</v>
      </c>
      <c r="F46" s="368">
        <v>1</v>
      </c>
      <c r="G46" s="377">
        <v>3</v>
      </c>
      <c r="H46" s="367">
        <v>1</v>
      </c>
      <c r="I46" s="377">
        <v>3</v>
      </c>
      <c r="J46" s="367">
        <v>0</v>
      </c>
      <c r="K46" s="377">
        <v>2</v>
      </c>
      <c r="L46" s="368">
        <v>0</v>
      </c>
    </row>
    <row r="47" spans="1:12" ht="13.5" customHeight="1">
      <c r="A47" s="258"/>
      <c r="B47" s="228" t="s">
        <v>91</v>
      </c>
      <c r="C47" s="377">
        <v>5</v>
      </c>
      <c r="D47" s="365">
        <v>1</v>
      </c>
      <c r="E47" s="353">
        <v>1</v>
      </c>
      <c r="F47" s="368">
        <v>0</v>
      </c>
      <c r="G47" s="377">
        <v>1</v>
      </c>
      <c r="H47" s="367">
        <v>0</v>
      </c>
      <c r="I47" s="377">
        <v>0</v>
      </c>
      <c r="J47" s="367">
        <v>0</v>
      </c>
      <c r="K47" s="377">
        <v>0</v>
      </c>
      <c r="L47" s="368">
        <v>0</v>
      </c>
    </row>
    <row r="48" spans="1:12" ht="13.5" customHeight="1">
      <c r="A48" s="258"/>
      <c r="B48" s="228" t="s">
        <v>323</v>
      </c>
      <c r="C48" s="377">
        <v>13</v>
      </c>
      <c r="D48" s="381">
        <v>3</v>
      </c>
      <c r="E48" s="353">
        <v>2</v>
      </c>
      <c r="F48" s="384">
        <v>0</v>
      </c>
      <c r="G48" s="377">
        <v>1</v>
      </c>
      <c r="H48" s="383">
        <v>0</v>
      </c>
      <c r="I48" s="377">
        <v>1</v>
      </c>
      <c r="J48" s="383">
        <v>0</v>
      </c>
      <c r="K48" s="377">
        <v>0</v>
      </c>
      <c r="L48" s="384">
        <v>0</v>
      </c>
    </row>
    <row r="49" spans="1:12" ht="13.5" customHeight="1">
      <c r="A49" s="258"/>
      <c r="B49" s="228" t="s">
        <v>95</v>
      </c>
      <c r="C49" s="377">
        <v>15</v>
      </c>
      <c r="D49" s="365">
        <v>3</v>
      </c>
      <c r="E49" s="353">
        <v>8</v>
      </c>
      <c r="F49" s="368">
        <v>0</v>
      </c>
      <c r="G49" s="377">
        <v>2</v>
      </c>
      <c r="H49" s="367">
        <v>0</v>
      </c>
      <c r="I49" s="377">
        <v>5</v>
      </c>
      <c r="J49" s="367">
        <v>0</v>
      </c>
      <c r="K49" s="377">
        <v>1</v>
      </c>
      <c r="L49" s="368">
        <v>0</v>
      </c>
    </row>
    <row r="50" spans="1:12" ht="13.5" customHeight="1">
      <c r="A50" s="258"/>
      <c r="B50" s="228" t="s">
        <v>61</v>
      </c>
      <c r="C50" s="378">
        <v>0</v>
      </c>
      <c r="D50" s="381">
        <v>0</v>
      </c>
      <c r="E50" s="380">
        <v>0</v>
      </c>
      <c r="F50" s="384">
        <v>0</v>
      </c>
      <c r="G50" s="378">
        <v>0</v>
      </c>
      <c r="H50" s="383">
        <v>0</v>
      </c>
      <c r="I50" s="378">
        <v>0</v>
      </c>
      <c r="J50" s="383">
        <v>0</v>
      </c>
      <c r="K50" s="378">
        <v>0</v>
      </c>
      <c r="L50" s="384">
        <v>0</v>
      </c>
    </row>
    <row r="51" spans="1:12" s="362" customFormat="1" ht="13.5" customHeight="1">
      <c r="A51" s="259"/>
      <c r="B51" s="229" t="s">
        <v>318</v>
      </c>
      <c r="C51" s="353">
        <f aca="true" t="shared" si="4" ref="C51:L51">SUM(C42:C50)</f>
        <v>100</v>
      </c>
      <c r="D51" s="365">
        <f t="shared" si="4"/>
        <v>17</v>
      </c>
      <c r="E51" s="353">
        <f t="shared" si="4"/>
        <v>53</v>
      </c>
      <c r="F51" s="365">
        <f t="shared" si="4"/>
        <v>3</v>
      </c>
      <c r="G51" s="366">
        <f t="shared" si="4"/>
        <v>16</v>
      </c>
      <c r="H51" s="367">
        <f t="shared" si="4"/>
        <v>2</v>
      </c>
      <c r="I51" s="366">
        <f t="shared" si="4"/>
        <v>24</v>
      </c>
      <c r="J51" s="367">
        <f t="shared" si="4"/>
        <v>1</v>
      </c>
      <c r="K51" s="366">
        <f t="shared" si="4"/>
        <v>13</v>
      </c>
      <c r="L51" s="368">
        <f t="shared" si="4"/>
        <v>0</v>
      </c>
    </row>
    <row r="52" spans="1:12" ht="13.5" customHeight="1">
      <c r="A52" s="257" t="s">
        <v>128</v>
      </c>
      <c r="B52" s="228" t="s">
        <v>99</v>
      </c>
      <c r="C52" s="369">
        <v>42</v>
      </c>
      <c r="D52" s="372">
        <v>6</v>
      </c>
      <c r="E52" s="371">
        <v>21</v>
      </c>
      <c r="F52" s="375">
        <v>2</v>
      </c>
      <c r="G52" s="369">
        <v>3</v>
      </c>
      <c r="H52" s="375">
        <v>0</v>
      </c>
      <c r="I52" s="369">
        <v>14</v>
      </c>
      <c r="J52" s="375">
        <v>2</v>
      </c>
      <c r="K52" s="369">
        <v>4</v>
      </c>
      <c r="L52" s="375">
        <v>0</v>
      </c>
    </row>
    <row r="53" spans="1:12" ht="13.5" customHeight="1">
      <c r="A53" s="258"/>
      <c r="B53" s="228" t="s">
        <v>103</v>
      </c>
      <c r="C53" s="377">
        <v>2</v>
      </c>
      <c r="D53" s="365">
        <v>0</v>
      </c>
      <c r="E53" s="353">
        <v>1</v>
      </c>
      <c r="F53" s="368">
        <v>0</v>
      </c>
      <c r="G53" s="377">
        <v>0</v>
      </c>
      <c r="H53" s="368">
        <v>0</v>
      </c>
      <c r="I53" s="377">
        <v>1</v>
      </c>
      <c r="J53" s="368">
        <v>0</v>
      </c>
      <c r="K53" s="377">
        <v>0</v>
      </c>
      <c r="L53" s="368">
        <v>0</v>
      </c>
    </row>
    <row r="54" spans="1:12" ht="13.5" customHeight="1">
      <c r="A54" s="258"/>
      <c r="B54" s="228" t="s">
        <v>324</v>
      </c>
      <c r="C54" s="377">
        <v>1</v>
      </c>
      <c r="D54" s="365">
        <v>0</v>
      </c>
      <c r="E54" s="353">
        <v>1</v>
      </c>
      <c r="F54" s="368">
        <v>0</v>
      </c>
      <c r="G54" s="377">
        <v>0</v>
      </c>
      <c r="H54" s="368">
        <v>0</v>
      </c>
      <c r="I54" s="377">
        <v>1</v>
      </c>
      <c r="J54" s="368">
        <v>0</v>
      </c>
      <c r="K54" s="377">
        <v>0</v>
      </c>
      <c r="L54" s="368">
        <v>0</v>
      </c>
    </row>
    <row r="55" spans="1:12" ht="13.5" customHeight="1">
      <c r="A55" s="258"/>
      <c r="B55" s="228" t="s">
        <v>107</v>
      </c>
      <c r="C55" s="377">
        <v>14</v>
      </c>
      <c r="D55" s="365">
        <v>0</v>
      </c>
      <c r="E55" s="353">
        <v>0</v>
      </c>
      <c r="F55" s="368">
        <v>0</v>
      </c>
      <c r="G55" s="377">
        <v>0</v>
      </c>
      <c r="H55" s="368">
        <v>0</v>
      </c>
      <c r="I55" s="377">
        <v>0</v>
      </c>
      <c r="J55" s="368">
        <v>0</v>
      </c>
      <c r="K55" s="377">
        <v>0</v>
      </c>
      <c r="L55" s="368">
        <v>0</v>
      </c>
    </row>
    <row r="56" spans="1:12" ht="13.5" customHeight="1">
      <c r="A56" s="258"/>
      <c r="B56" s="228" t="s">
        <v>109</v>
      </c>
      <c r="C56" s="377">
        <v>9</v>
      </c>
      <c r="D56" s="365">
        <v>1</v>
      </c>
      <c r="E56" s="353">
        <v>8</v>
      </c>
      <c r="F56" s="368">
        <v>0</v>
      </c>
      <c r="G56" s="377">
        <v>2</v>
      </c>
      <c r="H56" s="368">
        <v>0</v>
      </c>
      <c r="I56" s="377">
        <v>6</v>
      </c>
      <c r="J56" s="368">
        <v>0</v>
      </c>
      <c r="K56" s="377">
        <v>0</v>
      </c>
      <c r="L56" s="368">
        <v>0</v>
      </c>
    </row>
    <row r="57" spans="1:12" ht="13.5" customHeight="1">
      <c r="A57" s="258"/>
      <c r="B57" s="228" t="s">
        <v>111</v>
      </c>
      <c r="C57" s="377">
        <v>2</v>
      </c>
      <c r="D57" s="365">
        <v>1</v>
      </c>
      <c r="E57" s="353">
        <v>0</v>
      </c>
      <c r="F57" s="368">
        <v>0</v>
      </c>
      <c r="G57" s="377">
        <v>0</v>
      </c>
      <c r="H57" s="368">
        <v>0</v>
      </c>
      <c r="I57" s="377">
        <v>0</v>
      </c>
      <c r="J57" s="368">
        <v>0</v>
      </c>
      <c r="K57" s="377">
        <v>0</v>
      </c>
      <c r="L57" s="368">
        <v>0</v>
      </c>
    </row>
    <row r="58" spans="1:12" ht="13.5" customHeight="1">
      <c r="A58" s="258"/>
      <c r="B58" s="228" t="s">
        <v>113</v>
      </c>
      <c r="C58" s="377">
        <v>5</v>
      </c>
      <c r="D58" s="365">
        <v>1</v>
      </c>
      <c r="E58" s="353">
        <v>2</v>
      </c>
      <c r="F58" s="368">
        <v>0</v>
      </c>
      <c r="G58" s="377">
        <v>0</v>
      </c>
      <c r="H58" s="368">
        <v>0</v>
      </c>
      <c r="I58" s="377">
        <v>2</v>
      </c>
      <c r="J58" s="368">
        <v>0</v>
      </c>
      <c r="K58" s="377">
        <v>0</v>
      </c>
      <c r="L58" s="368">
        <v>0</v>
      </c>
    </row>
    <row r="59" spans="1:12" ht="13.5" customHeight="1">
      <c r="A59" s="258"/>
      <c r="B59" s="228" t="s">
        <v>62</v>
      </c>
      <c r="C59" s="378">
        <v>0</v>
      </c>
      <c r="D59" s="381">
        <v>0</v>
      </c>
      <c r="E59" s="353">
        <v>0</v>
      </c>
      <c r="F59" s="368">
        <v>0</v>
      </c>
      <c r="G59" s="377">
        <v>0</v>
      </c>
      <c r="H59" s="368">
        <v>0</v>
      </c>
      <c r="I59" s="377">
        <v>0</v>
      </c>
      <c r="J59" s="368">
        <v>0</v>
      </c>
      <c r="K59" s="377">
        <v>0</v>
      </c>
      <c r="L59" s="368">
        <v>0</v>
      </c>
    </row>
    <row r="60" spans="1:12" s="362" customFormat="1" ht="13.5" customHeight="1">
      <c r="A60" s="259"/>
      <c r="B60" s="229" t="s">
        <v>318</v>
      </c>
      <c r="C60" s="353">
        <f aca="true" t="shared" si="5" ref="C60:L60">SUM(C52:C59)</f>
        <v>75</v>
      </c>
      <c r="D60" s="368">
        <f t="shared" si="5"/>
        <v>9</v>
      </c>
      <c r="E60" s="360">
        <f t="shared" si="5"/>
        <v>33</v>
      </c>
      <c r="F60" s="358">
        <f t="shared" si="5"/>
        <v>2</v>
      </c>
      <c r="G60" s="360">
        <f t="shared" si="5"/>
        <v>5</v>
      </c>
      <c r="H60" s="358">
        <f t="shared" si="5"/>
        <v>0</v>
      </c>
      <c r="I60" s="360">
        <f t="shared" si="5"/>
        <v>24</v>
      </c>
      <c r="J60" s="358">
        <f t="shared" si="5"/>
        <v>2</v>
      </c>
      <c r="K60" s="360">
        <f t="shared" si="5"/>
        <v>4</v>
      </c>
      <c r="L60" s="358">
        <f t="shared" si="5"/>
        <v>0</v>
      </c>
    </row>
    <row r="61" spans="1:12" s="362" customFormat="1" ht="13.5" customHeight="1">
      <c r="A61" s="387" t="s">
        <v>39</v>
      </c>
      <c r="B61" s="388"/>
      <c r="C61" s="353">
        <f>C7+C15+C26+C34+C41+C51+C60</f>
        <v>3677</v>
      </c>
      <c r="D61" s="368">
        <f>D8+D15+D26+D34+D41+D51+D60</f>
        <v>196</v>
      </c>
      <c r="E61" s="353">
        <f>E7+E15+E26+E34+E41+E51+E60</f>
        <v>1906</v>
      </c>
      <c r="F61" s="368">
        <f>F8+F15+F26+F34+F41+F51+F60</f>
        <v>64</v>
      </c>
      <c r="G61" s="377">
        <f>G7+G15+G26+G34+G41+G51+G60</f>
        <v>485</v>
      </c>
      <c r="H61" s="368">
        <f>H8+H15+H26+H34+H41+H51+H60</f>
        <v>16</v>
      </c>
      <c r="I61" s="377">
        <f>I7+I15+I26+I34+I41+I51+I60</f>
        <v>1162</v>
      </c>
      <c r="J61" s="368">
        <f>J8+J15+J26+J34+J41+J51+J60</f>
        <v>43</v>
      </c>
      <c r="K61" s="377">
        <f>K7+K15+K26+K34+K41+K51+K60</f>
        <v>259</v>
      </c>
      <c r="L61" s="368">
        <f>L8+L15+L26+L34+L41+L51+L60</f>
        <v>5</v>
      </c>
    </row>
    <row r="62" spans="1:12" ht="15.75" customHeight="1">
      <c r="A62" s="390" t="s">
        <v>63</v>
      </c>
      <c r="B62" s="391"/>
      <c r="C62" s="392"/>
      <c r="D62" s="393"/>
      <c r="E62" s="392"/>
      <c r="F62" s="391"/>
      <c r="G62" s="392"/>
      <c r="H62" s="391"/>
      <c r="I62" s="392"/>
      <c r="J62" s="391"/>
      <c r="K62" s="392"/>
      <c r="L62" s="391"/>
    </row>
    <row r="63" spans="1:12" ht="15.75" customHeight="1">
      <c r="A63" s="390" t="s">
        <v>64</v>
      </c>
      <c r="B63" s="391"/>
      <c r="C63" s="392"/>
      <c r="D63" s="393"/>
      <c r="E63" s="392"/>
      <c r="F63" s="391"/>
      <c r="G63" s="392"/>
      <c r="H63" s="391"/>
      <c r="I63" s="392"/>
      <c r="J63" s="391"/>
      <c r="K63" s="392"/>
      <c r="L63" s="391"/>
    </row>
    <row r="64" spans="1:12" ht="27" customHeight="1">
      <c r="A64" s="391" t="s">
        <v>65</v>
      </c>
      <c r="B64" s="401" t="s">
        <v>66</v>
      </c>
      <c r="C64" s="401"/>
      <c r="D64" s="401"/>
      <c r="E64" s="401"/>
      <c r="F64" s="401"/>
      <c r="G64" s="401"/>
      <c r="H64" s="401"/>
      <c r="I64" s="401"/>
      <c r="J64" s="401"/>
      <c r="K64" s="401"/>
      <c r="L64" s="401"/>
    </row>
    <row r="65" spans="1:12" ht="16.5">
      <c r="A65" s="39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</row>
    <row r="66" spans="3:12" ht="13.5">
      <c r="C66" s="395"/>
      <c r="D66" s="395"/>
      <c r="E66" s="395"/>
      <c r="F66" s="395"/>
      <c r="G66" s="395"/>
      <c r="H66" s="395"/>
      <c r="I66" s="395"/>
      <c r="J66" s="395"/>
      <c r="K66" s="395"/>
      <c r="L66" s="395"/>
    </row>
  </sheetData>
  <sheetProtection/>
  <mergeCells count="16">
    <mergeCell ref="A6:A8"/>
    <mergeCell ref="A52:A60"/>
    <mergeCell ref="A61:B61"/>
    <mergeCell ref="A35:A41"/>
    <mergeCell ref="A42:A51"/>
    <mergeCell ref="B64:L65"/>
    <mergeCell ref="A16:A26"/>
    <mergeCell ref="A27:A34"/>
    <mergeCell ref="A9:A15"/>
    <mergeCell ref="A3:B5"/>
    <mergeCell ref="C3:L3"/>
    <mergeCell ref="G5:H5"/>
    <mergeCell ref="I5:J5"/>
    <mergeCell ref="K5:L5"/>
    <mergeCell ref="C4:D5"/>
    <mergeCell ref="E4:F5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8"/>
  <headerFooter alignWithMargins="0">
    <oddHeader>&amp;L&amp;"ＭＳ ゴシック,標準"&amp;11環境統計集　平成&amp;A年版</oddHeader>
    <oddFooter>&amp;C&amp;"ＭＳ ゴシック,標準"&amp;11&amp;P/&amp;N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Q57" sqref="Q57"/>
    </sheetView>
  </sheetViews>
  <sheetFormatPr defaultColWidth="8.50390625" defaultRowHeight="13.5"/>
  <cols>
    <col min="1" max="1" width="4.375" style="402" customWidth="1"/>
    <col min="2" max="2" width="10.125" style="402" customWidth="1"/>
    <col min="3" max="3" width="8.125" style="402" customWidth="1"/>
    <col min="4" max="4" width="6.375" style="402" customWidth="1"/>
    <col min="5" max="5" width="8.125" style="402" customWidth="1"/>
    <col min="6" max="6" width="6.375" style="402" customWidth="1"/>
    <col min="7" max="7" width="8.125" style="402" customWidth="1"/>
    <col min="8" max="8" width="6.375" style="402" customWidth="1"/>
    <col min="9" max="9" width="8.125" style="402" customWidth="1"/>
    <col min="10" max="10" width="6.375" style="402" customWidth="1"/>
    <col min="11" max="11" width="8.125" style="402" customWidth="1"/>
    <col min="12" max="12" width="6.375" style="402" customWidth="1"/>
    <col min="13" max="13" width="10.125" style="402" customWidth="1"/>
    <col min="14" max="16384" width="8.50390625" style="402" customWidth="1"/>
  </cols>
  <sheetData>
    <row r="1" ht="16.5">
      <c r="A1" s="402" t="s">
        <v>67</v>
      </c>
    </row>
    <row r="2" spans="1:13" ht="16.5">
      <c r="A2" s="403"/>
      <c r="B2" s="404"/>
      <c r="C2" s="405"/>
      <c r="D2" s="405"/>
      <c r="E2" s="405"/>
      <c r="F2" s="405"/>
      <c r="G2" s="405"/>
      <c r="H2" s="405"/>
      <c r="I2" s="405"/>
      <c r="J2" s="405"/>
      <c r="K2" s="405"/>
      <c r="L2" s="406" t="s">
        <v>68</v>
      </c>
      <c r="M2" s="407"/>
    </row>
    <row r="3" spans="1:13" ht="16.5">
      <c r="A3" s="408" t="s">
        <v>69</v>
      </c>
      <c r="B3" s="409"/>
      <c r="C3" s="410" t="s">
        <v>70</v>
      </c>
      <c r="D3" s="411"/>
      <c r="E3" s="412" t="s">
        <v>71</v>
      </c>
      <c r="F3" s="413"/>
      <c r="G3" s="414"/>
      <c r="H3" s="414"/>
      <c r="I3" s="414"/>
      <c r="J3" s="414"/>
      <c r="K3" s="414"/>
      <c r="L3" s="415"/>
      <c r="M3" s="416"/>
    </row>
    <row r="4" spans="1:13" ht="16.5">
      <c r="A4" s="417" t="s">
        <v>0</v>
      </c>
      <c r="B4" s="418"/>
      <c r="C4" s="419"/>
      <c r="D4" s="420"/>
      <c r="E4" s="419"/>
      <c r="F4" s="421"/>
      <c r="G4" s="422" t="s">
        <v>1</v>
      </c>
      <c r="H4" s="423"/>
      <c r="I4" s="422" t="s">
        <v>2</v>
      </c>
      <c r="J4" s="423"/>
      <c r="K4" s="422" t="s">
        <v>119</v>
      </c>
      <c r="L4" s="423"/>
      <c r="M4" s="407"/>
    </row>
    <row r="5" spans="1:13" ht="16.5">
      <c r="A5" s="424" t="s">
        <v>3</v>
      </c>
      <c r="B5" s="425" t="s">
        <v>193</v>
      </c>
      <c r="C5" s="426">
        <v>26</v>
      </c>
      <c r="D5" s="427">
        <v>0</v>
      </c>
      <c r="E5" s="426">
        <v>20</v>
      </c>
      <c r="F5" s="427">
        <v>0</v>
      </c>
      <c r="G5" s="426">
        <v>15</v>
      </c>
      <c r="H5" s="427">
        <v>0</v>
      </c>
      <c r="I5" s="426">
        <v>5</v>
      </c>
      <c r="J5" s="427">
        <v>0</v>
      </c>
      <c r="K5" s="426">
        <v>0</v>
      </c>
      <c r="L5" s="427">
        <v>0</v>
      </c>
      <c r="M5" s="428"/>
    </row>
    <row r="6" spans="1:13" ht="16.5">
      <c r="A6" s="429"/>
      <c r="B6" s="425" t="s">
        <v>197</v>
      </c>
      <c r="C6" s="426">
        <v>9</v>
      </c>
      <c r="D6" s="427">
        <v>0</v>
      </c>
      <c r="E6" s="426">
        <v>2</v>
      </c>
      <c r="F6" s="427">
        <v>0</v>
      </c>
      <c r="G6" s="426">
        <v>1</v>
      </c>
      <c r="H6" s="427">
        <v>0</v>
      </c>
      <c r="I6" s="426">
        <v>1</v>
      </c>
      <c r="J6" s="427">
        <v>0</v>
      </c>
      <c r="K6" s="426">
        <v>0</v>
      </c>
      <c r="L6" s="427">
        <v>0</v>
      </c>
      <c r="M6" s="428"/>
    </row>
    <row r="7" spans="1:13" ht="16.5">
      <c r="A7" s="429"/>
      <c r="B7" s="425" t="s">
        <v>199</v>
      </c>
      <c r="C7" s="426">
        <v>12</v>
      </c>
      <c r="D7" s="427">
        <v>3</v>
      </c>
      <c r="E7" s="426">
        <v>7</v>
      </c>
      <c r="F7" s="427">
        <v>1</v>
      </c>
      <c r="G7" s="426">
        <v>2</v>
      </c>
      <c r="H7" s="427">
        <v>0</v>
      </c>
      <c r="I7" s="426">
        <v>5</v>
      </c>
      <c r="J7" s="427">
        <v>1</v>
      </c>
      <c r="K7" s="426">
        <v>0</v>
      </c>
      <c r="L7" s="427">
        <v>0</v>
      </c>
      <c r="M7" s="428"/>
    </row>
    <row r="8" spans="1:13" ht="16.5">
      <c r="A8" s="429"/>
      <c r="B8" s="425" t="s">
        <v>201</v>
      </c>
      <c r="C8" s="426">
        <v>21</v>
      </c>
      <c r="D8" s="427">
        <v>0</v>
      </c>
      <c r="E8" s="426">
        <v>18</v>
      </c>
      <c r="F8" s="427">
        <v>0</v>
      </c>
      <c r="G8" s="426">
        <v>4</v>
      </c>
      <c r="H8" s="427">
        <v>0</v>
      </c>
      <c r="I8" s="426">
        <v>13</v>
      </c>
      <c r="J8" s="427">
        <v>0</v>
      </c>
      <c r="K8" s="426">
        <v>1</v>
      </c>
      <c r="L8" s="427">
        <v>0</v>
      </c>
      <c r="M8" s="428"/>
    </row>
    <row r="9" spans="1:13" ht="16.5">
      <c r="A9" s="429"/>
      <c r="B9" s="425" t="s">
        <v>203</v>
      </c>
      <c r="C9" s="426">
        <v>5</v>
      </c>
      <c r="D9" s="427">
        <v>0</v>
      </c>
      <c r="E9" s="426">
        <v>4</v>
      </c>
      <c r="F9" s="427">
        <v>0</v>
      </c>
      <c r="G9" s="426">
        <v>3</v>
      </c>
      <c r="H9" s="427">
        <v>0</v>
      </c>
      <c r="I9" s="426">
        <v>1</v>
      </c>
      <c r="J9" s="427">
        <v>0</v>
      </c>
      <c r="K9" s="426">
        <v>0</v>
      </c>
      <c r="L9" s="427">
        <v>0</v>
      </c>
      <c r="M9" s="428"/>
    </row>
    <row r="10" spans="1:13" ht="16.5">
      <c r="A10" s="429"/>
      <c r="B10" s="425" t="s">
        <v>205</v>
      </c>
      <c r="C10" s="426">
        <v>40</v>
      </c>
      <c r="D10" s="427">
        <v>1</v>
      </c>
      <c r="E10" s="426">
        <v>20</v>
      </c>
      <c r="F10" s="427">
        <v>0</v>
      </c>
      <c r="G10" s="426">
        <v>16</v>
      </c>
      <c r="H10" s="427">
        <v>0</v>
      </c>
      <c r="I10" s="426">
        <v>4</v>
      </c>
      <c r="J10" s="427">
        <v>0</v>
      </c>
      <c r="K10" s="426">
        <v>0</v>
      </c>
      <c r="L10" s="427">
        <v>0</v>
      </c>
      <c r="M10" s="428"/>
    </row>
    <row r="11" spans="1:13" ht="16.5">
      <c r="A11" s="429"/>
      <c r="B11" s="425" t="s">
        <v>207</v>
      </c>
      <c r="C11" s="426">
        <v>16</v>
      </c>
      <c r="D11" s="427">
        <v>1</v>
      </c>
      <c r="E11" s="426">
        <v>10</v>
      </c>
      <c r="F11" s="427">
        <v>0</v>
      </c>
      <c r="G11" s="426">
        <v>7</v>
      </c>
      <c r="H11" s="427">
        <v>0</v>
      </c>
      <c r="I11" s="426">
        <v>1</v>
      </c>
      <c r="J11" s="427">
        <v>0</v>
      </c>
      <c r="K11" s="426">
        <v>2</v>
      </c>
      <c r="L11" s="427">
        <v>0</v>
      </c>
      <c r="M11" s="428"/>
    </row>
    <row r="12" spans="1:13" ht="16.5">
      <c r="A12" s="430"/>
      <c r="B12" s="425" t="s">
        <v>122</v>
      </c>
      <c r="C12" s="426">
        <v>129</v>
      </c>
      <c r="D12" s="427">
        <v>5</v>
      </c>
      <c r="E12" s="426">
        <v>81</v>
      </c>
      <c r="F12" s="427">
        <v>1</v>
      </c>
      <c r="G12" s="426">
        <v>48</v>
      </c>
      <c r="H12" s="427">
        <v>0</v>
      </c>
      <c r="I12" s="426">
        <v>30</v>
      </c>
      <c r="J12" s="427">
        <v>1</v>
      </c>
      <c r="K12" s="426">
        <v>3</v>
      </c>
      <c r="L12" s="427">
        <v>0</v>
      </c>
      <c r="M12" s="428"/>
    </row>
    <row r="13" spans="1:13" ht="16.5">
      <c r="A13" s="424" t="s">
        <v>4</v>
      </c>
      <c r="B13" s="425" t="s">
        <v>211</v>
      </c>
      <c r="C13" s="426">
        <v>8</v>
      </c>
      <c r="D13" s="427">
        <v>1</v>
      </c>
      <c r="E13" s="426">
        <v>4</v>
      </c>
      <c r="F13" s="427">
        <v>0</v>
      </c>
      <c r="G13" s="426">
        <v>2</v>
      </c>
      <c r="H13" s="427">
        <v>0</v>
      </c>
      <c r="I13" s="426">
        <v>1</v>
      </c>
      <c r="J13" s="427">
        <v>0</v>
      </c>
      <c r="K13" s="426">
        <v>1</v>
      </c>
      <c r="L13" s="427">
        <v>0</v>
      </c>
      <c r="M13" s="428"/>
    </row>
    <row r="14" spans="1:13" ht="16.5">
      <c r="A14" s="429"/>
      <c r="B14" s="425" t="s">
        <v>213</v>
      </c>
      <c r="C14" s="426">
        <v>40</v>
      </c>
      <c r="D14" s="427">
        <v>1</v>
      </c>
      <c r="E14" s="426">
        <v>27</v>
      </c>
      <c r="F14" s="427">
        <v>0</v>
      </c>
      <c r="G14" s="426">
        <v>10</v>
      </c>
      <c r="H14" s="427">
        <v>0</v>
      </c>
      <c r="I14" s="426">
        <v>15</v>
      </c>
      <c r="J14" s="427">
        <v>0</v>
      </c>
      <c r="K14" s="426">
        <v>3</v>
      </c>
      <c r="L14" s="427">
        <v>0</v>
      </c>
      <c r="M14" s="428"/>
    </row>
    <row r="15" spans="1:13" ht="16.5">
      <c r="A15" s="429"/>
      <c r="B15" s="425" t="s">
        <v>215</v>
      </c>
      <c r="C15" s="426">
        <v>21</v>
      </c>
      <c r="D15" s="427">
        <v>1</v>
      </c>
      <c r="E15" s="426">
        <v>15</v>
      </c>
      <c r="F15" s="427">
        <v>0</v>
      </c>
      <c r="G15" s="426">
        <v>8</v>
      </c>
      <c r="H15" s="427">
        <v>0</v>
      </c>
      <c r="I15" s="426">
        <v>6</v>
      </c>
      <c r="J15" s="427">
        <v>0</v>
      </c>
      <c r="K15" s="426">
        <v>1</v>
      </c>
      <c r="L15" s="427">
        <v>0</v>
      </c>
      <c r="M15" s="428"/>
    </row>
    <row r="16" spans="1:13" ht="16.5">
      <c r="A16" s="429"/>
      <c r="B16" s="425" t="s">
        <v>218</v>
      </c>
      <c r="C16" s="426">
        <v>229</v>
      </c>
      <c r="D16" s="427">
        <v>4</v>
      </c>
      <c r="E16" s="426">
        <v>100</v>
      </c>
      <c r="F16" s="427">
        <v>2</v>
      </c>
      <c r="G16" s="426">
        <v>44</v>
      </c>
      <c r="H16" s="427">
        <v>0</v>
      </c>
      <c r="I16" s="426">
        <v>43</v>
      </c>
      <c r="J16" s="427">
        <v>2</v>
      </c>
      <c r="K16" s="426">
        <v>12</v>
      </c>
      <c r="L16" s="427">
        <v>0</v>
      </c>
      <c r="M16" s="428"/>
    </row>
    <row r="17" spans="1:13" ht="16.5">
      <c r="A17" s="429"/>
      <c r="B17" s="425" t="s">
        <v>225</v>
      </c>
      <c r="C17" s="426">
        <v>145</v>
      </c>
      <c r="D17" s="427">
        <v>3</v>
      </c>
      <c r="E17" s="426">
        <v>76</v>
      </c>
      <c r="F17" s="427">
        <v>3</v>
      </c>
      <c r="G17" s="426">
        <v>24</v>
      </c>
      <c r="H17" s="427">
        <v>2</v>
      </c>
      <c r="I17" s="426">
        <v>46</v>
      </c>
      <c r="J17" s="427">
        <v>0</v>
      </c>
      <c r="K17" s="426">
        <v>6</v>
      </c>
      <c r="L17" s="427">
        <v>1</v>
      </c>
      <c r="M17" s="428"/>
    </row>
    <row r="18" spans="1:13" ht="16.5">
      <c r="A18" s="429"/>
      <c r="B18" s="425" t="s">
        <v>232</v>
      </c>
      <c r="C18" s="426">
        <v>1068</v>
      </c>
      <c r="D18" s="427">
        <v>15</v>
      </c>
      <c r="E18" s="426">
        <v>392</v>
      </c>
      <c r="F18" s="427">
        <v>7</v>
      </c>
      <c r="G18" s="426">
        <v>47</v>
      </c>
      <c r="H18" s="427">
        <v>1</v>
      </c>
      <c r="I18" s="426">
        <v>295</v>
      </c>
      <c r="J18" s="427">
        <v>5</v>
      </c>
      <c r="K18" s="426">
        <v>50</v>
      </c>
      <c r="L18" s="427">
        <v>1</v>
      </c>
      <c r="M18" s="428"/>
    </row>
    <row r="19" spans="1:13" ht="16.5">
      <c r="A19" s="429"/>
      <c r="B19" s="425" t="s">
        <v>235</v>
      </c>
      <c r="C19" s="426">
        <v>399</v>
      </c>
      <c r="D19" s="427">
        <v>4</v>
      </c>
      <c r="E19" s="426">
        <v>258</v>
      </c>
      <c r="F19" s="427">
        <v>3</v>
      </c>
      <c r="G19" s="426">
        <v>68</v>
      </c>
      <c r="H19" s="427">
        <v>0</v>
      </c>
      <c r="I19" s="426">
        <v>152</v>
      </c>
      <c r="J19" s="427">
        <v>3</v>
      </c>
      <c r="K19" s="426">
        <v>38</v>
      </c>
      <c r="L19" s="427">
        <v>0</v>
      </c>
      <c r="M19" s="428"/>
    </row>
    <row r="20" spans="1:13" ht="16.5">
      <c r="A20" s="430"/>
      <c r="B20" s="425" t="s">
        <v>122</v>
      </c>
      <c r="C20" s="426">
        <v>1910</v>
      </c>
      <c r="D20" s="427">
        <v>29</v>
      </c>
      <c r="E20" s="426">
        <v>872</v>
      </c>
      <c r="F20" s="427">
        <v>15</v>
      </c>
      <c r="G20" s="426">
        <v>203</v>
      </c>
      <c r="H20" s="427">
        <v>3</v>
      </c>
      <c r="I20" s="426">
        <v>558</v>
      </c>
      <c r="J20" s="427">
        <v>10</v>
      </c>
      <c r="K20" s="426">
        <v>111</v>
      </c>
      <c r="L20" s="427">
        <v>2</v>
      </c>
      <c r="M20" s="428"/>
    </row>
    <row r="21" spans="1:13" ht="16.5">
      <c r="A21" s="424" t="s">
        <v>5</v>
      </c>
      <c r="B21" s="425" t="s">
        <v>246</v>
      </c>
      <c r="C21" s="426">
        <v>57</v>
      </c>
      <c r="D21" s="427">
        <v>0</v>
      </c>
      <c r="E21" s="426">
        <v>45</v>
      </c>
      <c r="F21" s="427">
        <v>0</v>
      </c>
      <c r="G21" s="426">
        <v>15</v>
      </c>
      <c r="H21" s="427">
        <v>0</v>
      </c>
      <c r="I21" s="426">
        <v>26</v>
      </c>
      <c r="J21" s="427">
        <v>0</v>
      </c>
      <c r="K21" s="426">
        <v>4</v>
      </c>
      <c r="L21" s="427">
        <v>0</v>
      </c>
      <c r="M21" s="428"/>
    </row>
    <row r="22" spans="1:13" ht="16.5">
      <c r="A22" s="429"/>
      <c r="B22" s="425" t="s">
        <v>255</v>
      </c>
      <c r="C22" s="426">
        <v>8</v>
      </c>
      <c r="D22" s="427">
        <v>0</v>
      </c>
      <c r="E22" s="426">
        <v>5</v>
      </c>
      <c r="F22" s="427">
        <v>0</v>
      </c>
      <c r="G22" s="426">
        <v>0</v>
      </c>
      <c r="H22" s="427">
        <v>0</v>
      </c>
      <c r="I22" s="426">
        <v>4</v>
      </c>
      <c r="J22" s="427">
        <v>0</v>
      </c>
      <c r="K22" s="426">
        <v>1</v>
      </c>
      <c r="L22" s="427">
        <v>0</v>
      </c>
      <c r="M22" s="428"/>
    </row>
    <row r="23" spans="1:13" ht="16.5">
      <c r="A23" s="429"/>
      <c r="B23" s="425" t="s">
        <v>257</v>
      </c>
      <c r="C23" s="426">
        <v>12</v>
      </c>
      <c r="D23" s="427">
        <v>0</v>
      </c>
      <c r="E23" s="426">
        <v>4</v>
      </c>
      <c r="F23" s="427">
        <v>0</v>
      </c>
      <c r="G23" s="426">
        <v>1</v>
      </c>
      <c r="H23" s="427">
        <v>0</v>
      </c>
      <c r="I23" s="426">
        <v>3</v>
      </c>
      <c r="J23" s="427">
        <v>0</v>
      </c>
      <c r="K23" s="426">
        <v>0</v>
      </c>
      <c r="L23" s="427">
        <v>0</v>
      </c>
      <c r="M23" s="428"/>
    </row>
    <row r="24" spans="1:13" ht="16.5">
      <c r="A24" s="429"/>
      <c r="B24" s="425" t="s">
        <v>259</v>
      </c>
      <c r="C24" s="426">
        <v>16</v>
      </c>
      <c r="D24" s="427">
        <v>1</v>
      </c>
      <c r="E24" s="426">
        <v>9</v>
      </c>
      <c r="F24" s="427">
        <v>1</v>
      </c>
      <c r="G24" s="426">
        <v>7</v>
      </c>
      <c r="H24" s="427">
        <v>0</v>
      </c>
      <c r="I24" s="426">
        <v>2</v>
      </c>
      <c r="J24" s="427">
        <v>1</v>
      </c>
      <c r="K24" s="426">
        <v>0</v>
      </c>
      <c r="L24" s="427">
        <v>0</v>
      </c>
      <c r="M24" s="428"/>
    </row>
    <row r="25" spans="1:13" ht="16.5">
      <c r="A25" s="429"/>
      <c r="B25" s="425" t="s">
        <v>248</v>
      </c>
      <c r="C25" s="426">
        <v>4</v>
      </c>
      <c r="D25" s="427">
        <v>1</v>
      </c>
      <c r="E25" s="426">
        <v>2</v>
      </c>
      <c r="F25" s="427">
        <v>0</v>
      </c>
      <c r="G25" s="426">
        <v>1</v>
      </c>
      <c r="H25" s="427">
        <v>0</v>
      </c>
      <c r="I25" s="426">
        <v>0</v>
      </c>
      <c r="J25" s="427">
        <v>0</v>
      </c>
      <c r="K25" s="426">
        <v>1</v>
      </c>
      <c r="L25" s="427">
        <v>0</v>
      </c>
      <c r="M25" s="428"/>
    </row>
    <row r="26" spans="1:13" ht="16.5">
      <c r="A26" s="429"/>
      <c r="B26" s="425" t="s">
        <v>261</v>
      </c>
      <c r="C26" s="426">
        <v>14</v>
      </c>
      <c r="D26" s="427">
        <v>0</v>
      </c>
      <c r="E26" s="426">
        <v>12</v>
      </c>
      <c r="F26" s="427">
        <v>0</v>
      </c>
      <c r="G26" s="426">
        <v>3</v>
      </c>
      <c r="H26" s="427">
        <v>0</v>
      </c>
      <c r="I26" s="426">
        <v>9</v>
      </c>
      <c r="J26" s="427">
        <v>0</v>
      </c>
      <c r="K26" s="426">
        <v>0</v>
      </c>
      <c r="L26" s="427">
        <v>0</v>
      </c>
      <c r="M26" s="428"/>
    </row>
    <row r="27" spans="1:13" ht="16.5">
      <c r="A27" s="429"/>
      <c r="B27" s="425" t="s">
        <v>264</v>
      </c>
      <c r="C27" s="426">
        <v>31</v>
      </c>
      <c r="D27" s="427">
        <v>2</v>
      </c>
      <c r="E27" s="426">
        <v>15</v>
      </c>
      <c r="F27" s="427">
        <v>0</v>
      </c>
      <c r="G27" s="426">
        <v>8</v>
      </c>
      <c r="H27" s="427">
        <v>0</v>
      </c>
      <c r="I27" s="426">
        <v>7</v>
      </c>
      <c r="J27" s="427">
        <v>0</v>
      </c>
      <c r="K27" s="426">
        <v>0</v>
      </c>
      <c r="L27" s="427">
        <v>0</v>
      </c>
      <c r="M27" s="428"/>
    </row>
    <row r="28" spans="1:13" ht="16.5">
      <c r="A28" s="429"/>
      <c r="B28" s="425" t="s">
        <v>250</v>
      </c>
      <c r="C28" s="426">
        <v>22</v>
      </c>
      <c r="D28" s="427">
        <v>0</v>
      </c>
      <c r="E28" s="426">
        <v>13</v>
      </c>
      <c r="F28" s="427">
        <v>0</v>
      </c>
      <c r="G28" s="426">
        <v>9</v>
      </c>
      <c r="H28" s="427">
        <v>0</v>
      </c>
      <c r="I28" s="426">
        <v>3</v>
      </c>
      <c r="J28" s="427">
        <v>0</v>
      </c>
      <c r="K28" s="426">
        <v>1</v>
      </c>
      <c r="L28" s="427">
        <v>0</v>
      </c>
      <c r="M28" s="428"/>
    </row>
    <row r="29" spans="1:13" ht="16.5">
      <c r="A29" s="429"/>
      <c r="B29" s="425" t="s">
        <v>266</v>
      </c>
      <c r="C29" s="426">
        <v>103</v>
      </c>
      <c r="D29" s="427">
        <v>2</v>
      </c>
      <c r="E29" s="426">
        <v>82</v>
      </c>
      <c r="F29" s="427">
        <v>0</v>
      </c>
      <c r="G29" s="426">
        <v>16</v>
      </c>
      <c r="H29" s="427">
        <v>0</v>
      </c>
      <c r="I29" s="426">
        <v>56</v>
      </c>
      <c r="J29" s="427">
        <v>0</v>
      </c>
      <c r="K29" s="426">
        <v>10</v>
      </c>
      <c r="L29" s="427">
        <v>0</v>
      </c>
      <c r="M29" s="428"/>
    </row>
    <row r="30" spans="1:13" ht="16.5">
      <c r="A30" s="430"/>
      <c r="B30" s="425" t="s">
        <v>122</v>
      </c>
      <c r="C30" s="426">
        <v>267</v>
      </c>
      <c r="D30" s="427">
        <v>6</v>
      </c>
      <c r="E30" s="426">
        <v>187</v>
      </c>
      <c r="F30" s="427">
        <v>1</v>
      </c>
      <c r="G30" s="426">
        <v>60</v>
      </c>
      <c r="H30" s="427">
        <v>0</v>
      </c>
      <c r="I30" s="426">
        <v>110</v>
      </c>
      <c r="J30" s="427">
        <v>1</v>
      </c>
      <c r="K30" s="426">
        <v>17</v>
      </c>
      <c r="L30" s="427">
        <v>0</v>
      </c>
      <c r="M30" s="428"/>
    </row>
    <row r="31" spans="1:13" ht="16.5">
      <c r="A31" s="424" t="s">
        <v>6</v>
      </c>
      <c r="B31" s="425" t="s">
        <v>273</v>
      </c>
      <c r="C31" s="426">
        <v>13</v>
      </c>
      <c r="D31" s="427">
        <v>0</v>
      </c>
      <c r="E31" s="426">
        <v>11</v>
      </c>
      <c r="F31" s="427">
        <v>0</v>
      </c>
      <c r="G31" s="426">
        <v>7</v>
      </c>
      <c r="H31" s="427">
        <v>0</v>
      </c>
      <c r="I31" s="426">
        <v>4</v>
      </c>
      <c r="J31" s="427">
        <v>0</v>
      </c>
      <c r="K31" s="426">
        <v>0</v>
      </c>
      <c r="L31" s="427">
        <v>0</v>
      </c>
      <c r="M31" s="428"/>
    </row>
    <row r="32" spans="1:13" ht="16.5">
      <c r="A32" s="429"/>
      <c r="B32" s="425" t="s">
        <v>275</v>
      </c>
      <c r="C32" s="426">
        <v>34</v>
      </c>
      <c r="D32" s="427">
        <v>0</v>
      </c>
      <c r="E32" s="426">
        <v>12</v>
      </c>
      <c r="F32" s="427">
        <v>0</v>
      </c>
      <c r="G32" s="426">
        <v>7</v>
      </c>
      <c r="H32" s="427">
        <v>0</v>
      </c>
      <c r="I32" s="426">
        <v>4</v>
      </c>
      <c r="J32" s="427">
        <v>0</v>
      </c>
      <c r="K32" s="426">
        <v>1</v>
      </c>
      <c r="L32" s="427">
        <v>0</v>
      </c>
      <c r="M32" s="428"/>
    </row>
    <row r="33" spans="1:13" ht="16.5">
      <c r="A33" s="429"/>
      <c r="B33" s="425" t="s">
        <v>277</v>
      </c>
      <c r="C33" s="426">
        <v>11</v>
      </c>
      <c r="D33" s="427">
        <v>1</v>
      </c>
      <c r="E33" s="426">
        <v>9</v>
      </c>
      <c r="F33" s="427">
        <v>0</v>
      </c>
      <c r="G33" s="426">
        <v>5</v>
      </c>
      <c r="H33" s="427">
        <v>0</v>
      </c>
      <c r="I33" s="426">
        <v>2</v>
      </c>
      <c r="J33" s="427">
        <v>0</v>
      </c>
      <c r="K33" s="426">
        <v>2</v>
      </c>
      <c r="L33" s="427">
        <v>0</v>
      </c>
      <c r="M33" s="428"/>
    </row>
    <row r="34" spans="1:13" ht="16.5">
      <c r="A34" s="429"/>
      <c r="B34" s="425" t="s">
        <v>279</v>
      </c>
      <c r="C34" s="426">
        <v>167</v>
      </c>
      <c r="D34" s="427">
        <v>8</v>
      </c>
      <c r="E34" s="426">
        <v>120</v>
      </c>
      <c r="F34" s="427">
        <v>2</v>
      </c>
      <c r="G34" s="426">
        <v>32</v>
      </c>
      <c r="H34" s="427">
        <v>0</v>
      </c>
      <c r="I34" s="426">
        <v>64</v>
      </c>
      <c r="J34" s="427">
        <v>2</v>
      </c>
      <c r="K34" s="426">
        <v>24</v>
      </c>
      <c r="L34" s="427">
        <v>0</v>
      </c>
      <c r="M34" s="428"/>
    </row>
    <row r="35" spans="1:13" ht="16.5">
      <c r="A35" s="429"/>
      <c r="B35" s="425" t="s">
        <v>291</v>
      </c>
      <c r="C35" s="426">
        <v>137</v>
      </c>
      <c r="D35" s="427">
        <v>7</v>
      </c>
      <c r="E35" s="426">
        <v>97</v>
      </c>
      <c r="F35" s="427">
        <v>2</v>
      </c>
      <c r="G35" s="426">
        <v>30</v>
      </c>
      <c r="H35" s="427">
        <v>1</v>
      </c>
      <c r="I35" s="426">
        <v>58</v>
      </c>
      <c r="J35" s="427">
        <v>1</v>
      </c>
      <c r="K35" s="426">
        <v>9</v>
      </c>
      <c r="L35" s="427">
        <v>0</v>
      </c>
      <c r="M35" s="428"/>
    </row>
    <row r="36" spans="1:13" ht="16.5">
      <c r="A36" s="429"/>
      <c r="B36" s="425" t="s">
        <v>75</v>
      </c>
      <c r="C36" s="426">
        <v>15</v>
      </c>
      <c r="D36" s="427">
        <v>0</v>
      </c>
      <c r="E36" s="426">
        <v>9</v>
      </c>
      <c r="F36" s="427">
        <v>0</v>
      </c>
      <c r="G36" s="426">
        <v>1</v>
      </c>
      <c r="H36" s="427">
        <v>0</v>
      </c>
      <c r="I36" s="426">
        <v>6</v>
      </c>
      <c r="J36" s="427">
        <v>0</v>
      </c>
      <c r="K36" s="426">
        <v>2</v>
      </c>
      <c r="L36" s="427">
        <v>0</v>
      </c>
      <c r="M36" s="428"/>
    </row>
    <row r="37" spans="1:13" ht="16.5">
      <c r="A37" s="429"/>
      <c r="B37" s="425" t="s">
        <v>77</v>
      </c>
      <c r="C37" s="426">
        <v>4</v>
      </c>
      <c r="D37" s="427">
        <v>0</v>
      </c>
      <c r="E37" s="426">
        <v>4</v>
      </c>
      <c r="F37" s="427">
        <v>0</v>
      </c>
      <c r="G37" s="426">
        <v>2</v>
      </c>
      <c r="H37" s="427">
        <v>0</v>
      </c>
      <c r="I37" s="426">
        <v>1</v>
      </c>
      <c r="J37" s="427">
        <v>0</v>
      </c>
      <c r="K37" s="426">
        <v>1</v>
      </c>
      <c r="L37" s="427">
        <v>0</v>
      </c>
      <c r="M37" s="428"/>
    </row>
    <row r="38" spans="1:13" ht="16.5">
      <c r="A38" s="430"/>
      <c r="B38" s="425" t="s">
        <v>122</v>
      </c>
      <c r="C38" s="426">
        <v>381</v>
      </c>
      <c r="D38" s="427">
        <v>16</v>
      </c>
      <c r="E38" s="426">
        <v>262</v>
      </c>
      <c r="F38" s="427">
        <v>4</v>
      </c>
      <c r="G38" s="426">
        <v>84</v>
      </c>
      <c r="H38" s="427">
        <v>1</v>
      </c>
      <c r="I38" s="426">
        <v>139</v>
      </c>
      <c r="J38" s="427">
        <v>3</v>
      </c>
      <c r="K38" s="426">
        <v>39</v>
      </c>
      <c r="L38" s="427">
        <v>0</v>
      </c>
      <c r="M38" s="428"/>
    </row>
    <row r="39" spans="1:13" ht="16.5">
      <c r="A39" s="424" t="s">
        <v>7</v>
      </c>
      <c r="B39" s="425" t="s">
        <v>79</v>
      </c>
      <c r="C39" s="426">
        <v>1</v>
      </c>
      <c r="D39" s="427">
        <v>1</v>
      </c>
      <c r="E39" s="426">
        <v>0</v>
      </c>
      <c r="F39" s="427">
        <v>0</v>
      </c>
      <c r="G39" s="426">
        <v>0</v>
      </c>
      <c r="H39" s="427">
        <v>0</v>
      </c>
      <c r="I39" s="426">
        <v>0</v>
      </c>
      <c r="J39" s="427">
        <v>0</v>
      </c>
      <c r="K39" s="426">
        <v>0</v>
      </c>
      <c r="L39" s="427">
        <v>0</v>
      </c>
      <c r="M39" s="428"/>
    </row>
    <row r="40" spans="1:13" ht="16.5">
      <c r="A40" s="429"/>
      <c r="B40" s="425" t="s">
        <v>81</v>
      </c>
      <c r="C40" s="426">
        <v>5</v>
      </c>
      <c r="D40" s="427">
        <v>0</v>
      </c>
      <c r="E40" s="426">
        <v>5</v>
      </c>
      <c r="F40" s="427">
        <v>0</v>
      </c>
      <c r="G40" s="426">
        <v>0</v>
      </c>
      <c r="H40" s="427">
        <v>0</v>
      </c>
      <c r="I40" s="426">
        <v>5</v>
      </c>
      <c r="J40" s="427">
        <v>0</v>
      </c>
      <c r="K40" s="426">
        <v>0</v>
      </c>
      <c r="L40" s="427">
        <v>0</v>
      </c>
      <c r="M40" s="428"/>
    </row>
    <row r="41" spans="1:13" ht="16.5">
      <c r="A41" s="429"/>
      <c r="B41" s="425" t="s">
        <v>82</v>
      </c>
      <c r="C41" s="426">
        <v>11</v>
      </c>
      <c r="D41" s="427">
        <v>0</v>
      </c>
      <c r="E41" s="426">
        <v>5</v>
      </c>
      <c r="F41" s="427">
        <v>0</v>
      </c>
      <c r="G41" s="426">
        <v>2</v>
      </c>
      <c r="H41" s="427">
        <v>0</v>
      </c>
      <c r="I41" s="426">
        <v>2</v>
      </c>
      <c r="J41" s="427">
        <v>0</v>
      </c>
      <c r="K41" s="426">
        <v>1</v>
      </c>
      <c r="L41" s="427">
        <v>0</v>
      </c>
      <c r="M41" s="428"/>
    </row>
    <row r="42" spans="1:13" ht="16.5">
      <c r="A42" s="429"/>
      <c r="B42" s="425" t="s">
        <v>85</v>
      </c>
      <c r="C42" s="426">
        <v>9</v>
      </c>
      <c r="D42" s="427">
        <v>1</v>
      </c>
      <c r="E42" s="426">
        <v>8</v>
      </c>
      <c r="F42" s="427">
        <v>0</v>
      </c>
      <c r="G42" s="426">
        <v>0</v>
      </c>
      <c r="H42" s="427">
        <v>0</v>
      </c>
      <c r="I42" s="426">
        <v>6</v>
      </c>
      <c r="J42" s="427">
        <v>0</v>
      </c>
      <c r="K42" s="426">
        <v>2</v>
      </c>
      <c r="L42" s="427">
        <v>0</v>
      </c>
      <c r="M42" s="428"/>
    </row>
    <row r="43" spans="1:13" ht="16.5">
      <c r="A43" s="429"/>
      <c r="B43" s="425" t="s">
        <v>89</v>
      </c>
      <c r="C43" s="426">
        <v>7</v>
      </c>
      <c r="D43" s="427">
        <v>0</v>
      </c>
      <c r="E43" s="426">
        <v>6</v>
      </c>
      <c r="F43" s="427">
        <v>0</v>
      </c>
      <c r="G43" s="426">
        <v>2</v>
      </c>
      <c r="H43" s="427">
        <v>0</v>
      </c>
      <c r="I43" s="426">
        <v>2</v>
      </c>
      <c r="J43" s="427">
        <v>0</v>
      </c>
      <c r="K43" s="426">
        <v>2</v>
      </c>
      <c r="L43" s="427">
        <v>0</v>
      </c>
      <c r="M43" s="428"/>
    </row>
    <row r="44" spans="1:13" ht="16.5">
      <c r="A44" s="429"/>
      <c r="B44" s="425" t="s">
        <v>91</v>
      </c>
      <c r="C44" s="426">
        <v>4</v>
      </c>
      <c r="D44" s="427">
        <v>1</v>
      </c>
      <c r="E44" s="426">
        <v>0</v>
      </c>
      <c r="F44" s="427">
        <v>0</v>
      </c>
      <c r="G44" s="426">
        <v>0</v>
      </c>
      <c r="H44" s="427">
        <v>0</v>
      </c>
      <c r="I44" s="426">
        <v>0</v>
      </c>
      <c r="J44" s="427">
        <v>0</v>
      </c>
      <c r="K44" s="426">
        <v>0</v>
      </c>
      <c r="L44" s="427">
        <v>0</v>
      </c>
      <c r="M44" s="428"/>
    </row>
    <row r="45" spans="1:13" ht="16.5">
      <c r="A45" s="429"/>
      <c r="B45" s="425" t="s">
        <v>93</v>
      </c>
      <c r="C45" s="426">
        <v>9</v>
      </c>
      <c r="D45" s="427">
        <v>1</v>
      </c>
      <c r="E45" s="426">
        <v>0</v>
      </c>
      <c r="F45" s="427">
        <v>0</v>
      </c>
      <c r="G45" s="426">
        <v>0</v>
      </c>
      <c r="H45" s="427">
        <v>0</v>
      </c>
      <c r="I45" s="426">
        <v>0</v>
      </c>
      <c r="J45" s="427">
        <v>0</v>
      </c>
      <c r="K45" s="426">
        <v>0</v>
      </c>
      <c r="L45" s="427">
        <v>0</v>
      </c>
      <c r="M45" s="428"/>
    </row>
    <row r="46" spans="1:13" ht="16.5">
      <c r="A46" s="429"/>
      <c r="B46" s="425" t="s">
        <v>95</v>
      </c>
      <c r="C46" s="426">
        <v>13</v>
      </c>
      <c r="D46" s="427">
        <v>3</v>
      </c>
      <c r="E46" s="426">
        <v>6</v>
      </c>
      <c r="F46" s="427">
        <v>0</v>
      </c>
      <c r="G46" s="426">
        <v>2</v>
      </c>
      <c r="H46" s="427">
        <v>0</v>
      </c>
      <c r="I46" s="426">
        <v>4</v>
      </c>
      <c r="J46" s="427">
        <v>0</v>
      </c>
      <c r="K46" s="426">
        <v>0</v>
      </c>
      <c r="L46" s="427">
        <v>0</v>
      </c>
      <c r="M46" s="428"/>
    </row>
    <row r="47" spans="1:13" ht="16.5">
      <c r="A47" s="429"/>
      <c r="B47" s="425" t="s">
        <v>97</v>
      </c>
      <c r="C47" s="426">
        <v>0</v>
      </c>
      <c r="D47" s="427">
        <v>0</v>
      </c>
      <c r="E47" s="426">
        <v>0</v>
      </c>
      <c r="F47" s="427">
        <v>0</v>
      </c>
      <c r="G47" s="426">
        <v>0</v>
      </c>
      <c r="H47" s="427">
        <v>0</v>
      </c>
      <c r="I47" s="426">
        <v>0</v>
      </c>
      <c r="J47" s="427">
        <v>0</v>
      </c>
      <c r="K47" s="426">
        <v>0</v>
      </c>
      <c r="L47" s="427">
        <v>0</v>
      </c>
      <c r="M47" s="428"/>
    </row>
    <row r="48" spans="1:13" ht="16.5">
      <c r="A48" s="430"/>
      <c r="B48" s="425" t="s">
        <v>122</v>
      </c>
      <c r="C48" s="426">
        <v>59</v>
      </c>
      <c r="D48" s="427">
        <v>7</v>
      </c>
      <c r="E48" s="426">
        <v>30</v>
      </c>
      <c r="F48" s="427">
        <v>0</v>
      </c>
      <c r="G48" s="426">
        <v>6</v>
      </c>
      <c r="H48" s="427">
        <v>0</v>
      </c>
      <c r="I48" s="426">
        <v>19</v>
      </c>
      <c r="J48" s="427">
        <v>0</v>
      </c>
      <c r="K48" s="426">
        <v>5</v>
      </c>
      <c r="L48" s="427">
        <v>0</v>
      </c>
      <c r="M48" s="428"/>
    </row>
    <row r="49" spans="1:13" ht="16.5">
      <c r="A49" s="431" t="s">
        <v>8</v>
      </c>
      <c r="B49" s="425" t="s">
        <v>99</v>
      </c>
      <c r="C49" s="426">
        <v>27</v>
      </c>
      <c r="D49" s="427">
        <v>2</v>
      </c>
      <c r="E49" s="426">
        <v>15</v>
      </c>
      <c r="F49" s="427">
        <v>0</v>
      </c>
      <c r="G49" s="426">
        <v>1</v>
      </c>
      <c r="H49" s="427">
        <v>0</v>
      </c>
      <c r="I49" s="426">
        <v>12</v>
      </c>
      <c r="J49" s="427">
        <v>0</v>
      </c>
      <c r="K49" s="426">
        <v>2</v>
      </c>
      <c r="L49" s="427">
        <v>0</v>
      </c>
      <c r="M49" s="428"/>
    </row>
    <row r="50" spans="1:13" ht="16.5">
      <c r="A50" s="432"/>
      <c r="B50" s="425" t="s">
        <v>103</v>
      </c>
      <c r="C50" s="426">
        <v>2</v>
      </c>
      <c r="D50" s="427">
        <v>0</v>
      </c>
      <c r="E50" s="426">
        <v>1</v>
      </c>
      <c r="F50" s="427">
        <v>0</v>
      </c>
      <c r="G50" s="426">
        <v>0</v>
      </c>
      <c r="H50" s="427">
        <v>0</v>
      </c>
      <c r="I50" s="426">
        <v>1</v>
      </c>
      <c r="J50" s="427">
        <v>0</v>
      </c>
      <c r="K50" s="426">
        <v>0</v>
      </c>
      <c r="L50" s="427">
        <v>0</v>
      </c>
      <c r="M50" s="428"/>
    </row>
    <row r="51" spans="1:13" ht="16.5">
      <c r="A51" s="432"/>
      <c r="B51" s="425" t="s">
        <v>104</v>
      </c>
      <c r="C51" s="426">
        <v>0</v>
      </c>
      <c r="D51" s="427">
        <v>0</v>
      </c>
      <c r="E51" s="426">
        <v>0</v>
      </c>
      <c r="F51" s="427">
        <v>0</v>
      </c>
      <c r="G51" s="426">
        <v>0</v>
      </c>
      <c r="H51" s="427">
        <v>0</v>
      </c>
      <c r="I51" s="426">
        <v>0</v>
      </c>
      <c r="J51" s="427">
        <v>0</v>
      </c>
      <c r="K51" s="426">
        <v>0</v>
      </c>
      <c r="L51" s="427">
        <v>0</v>
      </c>
      <c r="M51" s="428"/>
    </row>
    <row r="52" spans="1:13" ht="16.5">
      <c r="A52" s="432"/>
      <c r="B52" s="425" t="s">
        <v>107</v>
      </c>
      <c r="C52" s="426">
        <v>14</v>
      </c>
      <c r="D52" s="427">
        <v>0</v>
      </c>
      <c r="E52" s="426">
        <v>0</v>
      </c>
      <c r="F52" s="427">
        <v>0</v>
      </c>
      <c r="G52" s="426">
        <v>0</v>
      </c>
      <c r="H52" s="427">
        <v>0</v>
      </c>
      <c r="I52" s="426">
        <v>0</v>
      </c>
      <c r="J52" s="427">
        <v>0</v>
      </c>
      <c r="K52" s="426">
        <v>0</v>
      </c>
      <c r="L52" s="427">
        <v>0</v>
      </c>
      <c r="M52" s="428"/>
    </row>
    <row r="53" spans="1:13" ht="16.5">
      <c r="A53" s="432"/>
      <c r="B53" s="425" t="s">
        <v>109</v>
      </c>
      <c r="C53" s="426">
        <v>8</v>
      </c>
      <c r="D53" s="427">
        <v>1</v>
      </c>
      <c r="E53" s="426">
        <v>7</v>
      </c>
      <c r="F53" s="427">
        <v>0</v>
      </c>
      <c r="G53" s="426">
        <v>1</v>
      </c>
      <c r="H53" s="427">
        <v>0</v>
      </c>
      <c r="I53" s="426">
        <v>6</v>
      </c>
      <c r="J53" s="427">
        <v>0</v>
      </c>
      <c r="K53" s="426">
        <v>0</v>
      </c>
      <c r="L53" s="427">
        <v>0</v>
      </c>
      <c r="M53" s="428"/>
    </row>
    <row r="54" spans="1:13" ht="16.5">
      <c r="A54" s="432"/>
      <c r="B54" s="425" t="s">
        <v>111</v>
      </c>
      <c r="C54" s="426">
        <v>1</v>
      </c>
      <c r="D54" s="427">
        <v>0</v>
      </c>
      <c r="E54" s="426">
        <v>0</v>
      </c>
      <c r="F54" s="427">
        <v>0</v>
      </c>
      <c r="G54" s="426">
        <v>0</v>
      </c>
      <c r="H54" s="427">
        <v>0</v>
      </c>
      <c r="I54" s="426">
        <v>0</v>
      </c>
      <c r="J54" s="427">
        <v>0</v>
      </c>
      <c r="K54" s="426">
        <v>0</v>
      </c>
      <c r="L54" s="427">
        <v>0</v>
      </c>
      <c r="M54" s="428"/>
    </row>
    <row r="55" spans="1:13" ht="16.5">
      <c r="A55" s="432"/>
      <c r="B55" s="425" t="s">
        <v>113</v>
      </c>
      <c r="C55" s="426">
        <v>4</v>
      </c>
      <c r="D55" s="427">
        <v>0</v>
      </c>
      <c r="E55" s="426">
        <v>3</v>
      </c>
      <c r="F55" s="427">
        <v>0</v>
      </c>
      <c r="G55" s="426">
        <v>0</v>
      </c>
      <c r="H55" s="427">
        <v>0</v>
      </c>
      <c r="I55" s="426">
        <v>3</v>
      </c>
      <c r="J55" s="427">
        <v>0</v>
      </c>
      <c r="K55" s="426">
        <v>0</v>
      </c>
      <c r="L55" s="427">
        <v>0</v>
      </c>
      <c r="M55" s="428"/>
    </row>
    <row r="56" spans="1:13" ht="16.5">
      <c r="A56" s="432"/>
      <c r="B56" s="425" t="s">
        <v>115</v>
      </c>
      <c r="C56" s="426">
        <v>0</v>
      </c>
      <c r="D56" s="427">
        <v>0</v>
      </c>
      <c r="E56" s="426">
        <v>0</v>
      </c>
      <c r="F56" s="427">
        <v>0</v>
      </c>
      <c r="G56" s="426">
        <v>0</v>
      </c>
      <c r="H56" s="427">
        <v>0</v>
      </c>
      <c r="I56" s="426">
        <v>0</v>
      </c>
      <c r="J56" s="427">
        <v>0</v>
      </c>
      <c r="K56" s="426">
        <v>0</v>
      </c>
      <c r="L56" s="427">
        <v>0</v>
      </c>
      <c r="M56" s="428"/>
    </row>
    <row r="57" spans="1:13" ht="16.5">
      <c r="A57" s="433"/>
      <c r="B57" s="425" t="s">
        <v>122</v>
      </c>
      <c r="C57" s="426">
        <v>56</v>
      </c>
      <c r="D57" s="427">
        <v>3</v>
      </c>
      <c r="E57" s="426">
        <v>26</v>
      </c>
      <c r="F57" s="427">
        <v>0</v>
      </c>
      <c r="G57" s="426">
        <v>2</v>
      </c>
      <c r="H57" s="427">
        <v>0</v>
      </c>
      <c r="I57" s="426">
        <v>22</v>
      </c>
      <c r="J57" s="427">
        <v>0</v>
      </c>
      <c r="K57" s="426">
        <v>2</v>
      </c>
      <c r="L57" s="427">
        <v>0</v>
      </c>
      <c r="M57" s="428"/>
    </row>
    <row r="58" spans="1:13" ht="16.5">
      <c r="A58" s="422" t="s">
        <v>9</v>
      </c>
      <c r="B58" s="423"/>
      <c r="C58" s="426">
        <v>2802</v>
      </c>
      <c r="D58" s="427">
        <v>66</v>
      </c>
      <c r="E58" s="426">
        <v>1458</v>
      </c>
      <c r="F58" s="427">
        <v>21</v>
      </c>
      <c r="G58" s="426">
        <v>403</v>
      </c>
      <c r="H58" s="427">
        <v>4</v>
      </c>
      <c r="I58" s="426">
        <v>878</v>
      </c>
      <c r="J58" s="427">
        <v>15</v>
      </c>
      <c r="K58" s="426">
        <v>177</v>
      </c>
      <c r="L58" s="427">
        <v>2</v>
      </c>
      <c r="M58" s="428"/>
    </row>
    <row r="59" ht="16.5">
      <c r="A59" s="402" t="s">
        <v>10</v>
      </c>
    </row>
    <row r="60" ht="16.5">
      <c r="A60" s="402" t="s">
        <v>11</v>
      </c>
    </row>
    <row r="61" ht="16.5">
      <c r="A61" s="402" t="s">
        <v>12</v>
      </c>
    </row>
  </sheetData>
  <sheetProtection/>
  <mergeCells count="14">
    <mergeCell ref="A58:B58"/>
    <mergeCell ref="K4:L4"/>
    <mergeCell ref="I4:J4"/>
    <mergeCell ref="G4:H4"/>
    <mergeCell ref="C3:D4"/>
    <mergeCell ref="E3:F4"/>
    <mergeCell ref="A3:B3"/>
    <mergeCell ref="A4:B4"/>
    <mergeCell ref="A49:A57"/>
    <mergeCell ref="A39:A48"/>
    <mergeCell ref="A31:A38"/>
    <mergeCell ref="A21:A30"/>
    <mergeCell ref="A5:A12"/>
    <mergeCell ref="A13:A2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Q57" sqref="Q57"/>
    </sheetView>
  </sheetViews>
  <sheetFormatPr defaultColWidth="8.50390625" defaultRowHeight="13.5"/>
  <cols>
    <col min="1" max="1" width="3.00390625" style="402" customWidth="1"/>
    <col min="2" max="2" width="8.50390625" style="402" customWidth="1"/>
    <col min="3" max="7" width="10.125" style="402" customWidth="1"/>
    <col min="8" max="16384" width="8.50390625" style="402" customWidth="1"/>
  </cols>
  <sheetData>
    <row r="1" ht="16.5">
      <c r="A1" s="402" t="s">
        <v>13</v>
      </c>
    </row>
    <row r="2" spans="1:7" ht="16.5">
      <c r="A2" s="412" t="s">
        <v>14</v>
      </c>
      <c r="B2" s="434"/>
      <c r="C2" s="422" t="s">
        <v>15</v>
      </c>
      <c r="D2" s="435"/>
      <c r="E2" s="435"/>
      <c r="F2" s="435"/>
      <c r="G2" s="423"/>
    </row>
    <row r="3" spans="1:7" ht="16.5">
      <c r="A3" s="436"/>
      <c r="B3" s="437"/>
      <c r="C3" s="438" t="s">
        <v>16</v>
      </c>
      <c r="D3" s="439" t="s">
        <v>17</v>
      </c>
      <c r="E3" s="440"/>
      <c r="F3" s="440"/>
      <c r="G3" s="441"/>
    </row>
    <row r="4" spans="1:7" ht="16.5">
      <c r="A4" s="419"/>
      <c r="B4" s="420"/>
      <c r="C4" s="442"/>
      <c r="D4" s="443"/>
      <c r="E4" s="444" t="s">
        <v>18</v>
      </c>
      <c r="F4" s="444" t="s">
        <v>19</v>
      </c>
      <c r="G4" s="444" t="s">
        <v>119</v>
      </c>
    </row>
    <row r="5" spans="1:7" ht="16.5">
      <c r="A5" s="445" t="s">
        <v>3</v>
      </c>
      <c r="B5" s="425" t="s">
        <v>193</v>
      </c>
      <c r="C5" s="446">
        <v>27</v>
      </c>
      <c r="D5" s="446">
        <v>20</v>
      </c>
      <c r="E5" s="446">
        <v>5</v>
      </c>
      <c r="F5" s="446">
        <v>15</v>
      </c>
      <c r="G5" s="446">
        <v>0</v>
      </c>
    </row>
    <row r="6" spans="1:7" ht="16.5">
      <c r="A6" s="447"/>
      <c r="B6" s="425" t="s">
        <v>197</v>
      </c>
      <c r="C6" s="446">
        <v>9</v>
      </c>
      <c r="D6" s="446">
        <v>2</v>
      </c>
      <c r="E6" s="446">
        <v>1</v>
      </c>
      <c r="F6" s="446">
        <v>1</v>
      </c>
      <c r="G6" s="446">
        <v>0</v>
      </c>
    </row>
    <row r="7" spans="1:7" ht="16.5">
      <c r="A7" s="447"/>
      <c r="B7" s="425" t="s">
        <v>199</v>
      </c>
      <c r="C7" s="446">
        <v>5</v>
      </c>
      <c r="D7" s="446">
        <v>3</v>
      </c>
      <c r="E7" s="446">
        <v>1</v>
      </c>
      <c r="F7" s="446">
        <v>2</v>
      </c>
      <c r="G7" s="446">
        <v>0</v>
      </c>
    </row>
    <row r="8" spans="1:7" ht="16.5">
      <c r="A8" s="447"/>
      <c r="B8" s="425" t="s">
        <v>201</v>
      </c>
      <c r="C8" s="446">
        <v>20</v>
      </c>
      <c r="D8" s="446">
        <v>17</v>
      </c>
      <c r="E8" s="446">
        <v>12</v>
      </c>
      <c r="F8" s="446">
        <v>4</v>
      </c>
      <c r="G8" s="446">
        <v>1</v>
      </c>
    </row>
    <row r="9" spans="1:7" ht="16.5">
      <c r="A9" s="447"/>
      <c r="B9" s="425" t="s">
        <v>203</v>
      </c>
      <c r="C9" s="446">
        <v>3</v>
      </c>
      <c r="D9" s="446">
        <v>2</v>
      </c>
      <c r="E9" s="446">
        <v>0</v>
      </c>
      <c r="F9" s="446">
        <v>2</v>
      </c>
      <c r="G9" s="446">
        <v>0</v>
      </c>
    </row>
    <row r="10" spans="1:7" ht="16.5">
      <c r="A10" s="447"/>
      <c r="B10" s="425" t="s">
        <v>205</v>
      </c>
      <c r="C10" s="446">
        <v>36</v>
      </c>
      <c r="D10" s="446">
        <v>15</v>
      </c>
      <c r="E10" s="446">
        <v>2</v>
      </c>
      <c r="F10" s="446">
        <v>13</v>
      </c>
      <c r="G10" s="446">
        <v>0</v>
      </c>
    </row>
    <row r="11" spans="1:7" ht="16.5">
      <c r="A11" s="447"/>
      <c r="B11" s="425" t="s">
        <v>207</v>
      </c>
      <c r="C11" s="446">
        <v>14</v>
      </c>
      <c r="D11" s="446">
        <v>9</v>
      </c>
      <c r="E11" s="446">
        <v>1</v>
      </c>
      <c r="F11" s="446">
        <v>6</v>
      </c>
      <c r="G11" s="446">
        <v>2</v>
      </c>
    </row>
    <row r="12" spans="1:7" ht="16.5">
      <c r="A12" s="447" t="s">
        <v>4</v>
      </c>
      <c r="B12" s="425" t="s">
        <v>211</v>
      </c>
      <c r="C12" s="446">
        <v>6</v>
      </c>
      <c r="D12" s="446">
        <v>3</v>
      </c>
      <c r="E12" s="446">
        <v>1</v>
      </c>
      <c r="F12" s="446">
        <v>1</v>
      </c>
      <c r="G12" s="446">
        <v>1</v>
      </c>
    </row>
    <row r="13" spans="1:7" ht="16.5">
      <c r="A13" s="447"/>
      <c r="B13" s="425" t="s">
        <v>213</v>
      </c>
      <c r="C13" s="446">
        <v>34</v>
      </c>
      <c r="D13" s="446">
        <v>23</v>
      </c>
      <c r="E13" s="446">
        <v>12</v>
      </c>
      <c r="F13" s="446">
        <v>10</v>
      </c>
      <c r="G13" s="446">
        <v>1</v>
      </c>
    </row>
    <row r="14" spans="1:7" ht="16.5">
      <c r="A14" s="447"/>
      <c r="B14" s="425" t="s">
        <v>215</v>
      </c>
      <c r="C14" s="446">
        <v>15</v>
      </c>
      <c r="D14" s="446">
        <v>11</v>
      </c>
      <c r="E14" s="446">
        <v>4</v>
      </c>
      <c r="F14" s="446">
        <v>7</v>
      </c>
      <c r="G14" s="446">
        <v>0</v>
      </c>
    </row>
    <row r="15" spans="1:7" ht="16.5">
      <c r="A15" s="447"/>
      <c r="B15" s="425" t="s">
        <v>218</v>
      </c>
      <c r="C15" s="446">
        <v>172</v>
      </c>
      <c r="D15" s="446">
        <v>77</v>
      </c>
      <c r="E15" s="446">
        <v>33</v>
      </c>
      <c r="F15" s="446">
        <v>33</v>
      </c>
      <c r="G15" s="446">
        <v>11</v>
      </c>
    </row>
    <row r="16" spans="1:7" ht="16.5">
      <c r="A16" s="447"/>
      <c r="B16" s="425" t="s">
        <v>225</v>
      </c>
      <c r="C16" s="446">
        <v>123</v>
      </c>
      <c r="D16" s="446">
        <v>62</v>
      </c>
      <c r="E16" s="446">
        <v>38</v>
      </c>
      <c r="F16" s="446">
        <v>20</v>
      </c>
      <c r="G16" s="446">
        <v>4</v>
      </c>
    </row>
    <row r="17" spans="1:7" ht="16.5">
      <c r="A17" s="447"/>
      <c r="B17" s="425" t="s">
        <v>232</v>
      </c>
      <c r="C17" s="446">
        <v>681</v>
      </c>
      <c r="D17" s="446">
        <v>248</v>
      </c>
      <c r="E17" s="446">
        <v>187</v>
      </c>
      <c r="F17" s="446">
        <v>31</v>
      </c>
      <c r="G17" s="446">
        <v>30</v>
      </c>
    </row>
    <row r="18" spans="1:7" ht="16.5">
      <c r="A18" s="447"/>
      <c r="B18" s="425" t="s">
        <v>235</v>
      </c>
      <c r="C18" s="446">
        <v>332</v>
      </c>
      <c r="D18" s="446">
        <v>209</v>
      </c>
      <c r="E18" s="446">
        <v>118</v>
      </c>
      <c r="F18" s="446">
        <v>62</v>
      </c>
      <c r="G18" s="446">
        <v>29</v>
      </c>
    </row>
    <row r="19" spans="1:7" ht="16.5">
      <c r="A19" s="447" t="s">
        <v>5</v>
      </c>
      <c r="B19" s="425" t="s">
        <v>246</v>
      </c>
      <c r="C19" s="446">
        <v>49</v>
      </c>
      <c r="D19" s="446">
        <v>37</v>
      </c>
      <c r="E19" s="446">
        <v>20</v>
      </c>
      <c r="F19" s="446">
        <v>14</v>
      </c>
      <c r="G19" s="446">
        <v>3</v>
      </c>
    </row>
    <row r="20" spans="1:7" ht="16.5">
      <c r="A20" s="447"/>
      <c r="B20" s="425" t="s">
        <v>255</v>
      </c>
      <c r="C20" s="446">
        <v>8</v>
      </c>
      <c r="D20" s="446">
        <v>5</v>
      </c>
      <c r="E20" s="446">
        <v>4</v>
      </c>
      <c r="F20" s="446">
        <v>0</v>
      </c>
      <c r="G20" s="446">
        <v>1</v>
      </c>
    </row>
    <row r="21" spans="1:7" ht="16.5">
      <c r="A21" s="447"/>
      <c r="B21" s="425" t="s">
        <v>257</v>
      </c>
      <c r="C21" s="446">
        <v>8</v>
      </c>
      <c r="D21" s="446">
        <v>4</v>
      </c>
      <c r="E21" s="446">
        <v>3</v>
      </c>
      <c r="F21" s="446">
        <v>1</v>
      </c>
      <c r="G21" s="446">
        <v>0</v>
      </c>
    </row>
    <row r="22" spans="1:7" ht="16.5">
      <c r="A22" s="447"/>
      <c r="B22" s="425" t="s">
        <v>259</v>
      </c>
      <c r="C22" s="446">
        <v>14</v>
      </c>
      <c r="D22" s="446">
        <v>8</v>
      </c>
      <c r="E22" s="446">
        <v>1</v>
      </c>
      <c r="F22" s="446">
        <v>7</v>
      </c>
      <c r="G22" s="446">
        <v>0</v>
      </c>
    </row>
    <row r="23" spans="1:7" ht="16.5">
      <c r="A23" s="447"/>
      <c r="B23" s="425" t="s">
        <v>248</v>
      </c>
      <c r="C23" s="446">
        <v>3</v>
      </c>
      <c r="D23" s="446">
        <v>2</v>
      </c>
      <c r="E23" s="446">
        <v>0</v>
      </c>
      <c r="F23" s="446">
        <v>1</v>
      </c>
      <c r="G23" s="446">
        <v>1</v>
      </c>
    </row>
    <row r="24" spans="1:7" ht="16.5">
      <c r="A24" s="447"/>
      <c r="B24" s="425" t="s">
        <v>261</v>
      </c>
      <c r="C24" s="446">
        <v>9</v>
      </c>
      <c r="D24" s="446">
        <v>7</v>
      </c>
      <c r="E24" s="446">
        <v>4</v>
      </c>
      <c r="F24" s="446">
        <v>3</v>
      </c>
      <c r="G24" s="446">
        <v>0</v>
      </c>
    </row>
    <row r="25" spans="1:7" ht="16.5">
      <c r="A25" s="447"/>
      <c r="B25" s="425" t="s">
        <v>264</v>
      </c>
      <c r="C25" s="446">
        <v>27</v>
      </c>
      <c r="D25" s="446">
        <v>13</v>
      </c>
      <c r="E25" s="446">
        <v>6</v>
      </c>
      <c r="F25" s="446">
        <v>7</v>
      </c>
      <c r="G25" s="446">
        <v>0</v>
      </c>
    </row>
    <row r="26" spans="1:7" ht="16.5">
      <c r="A26" s="447"/>
      <c r="B26" s="425" t="s">
        <v>250</v>
      </c>
      <c r="C26" s="446">
        <v>20</v>
      </c>
      <c r="D26" s="446">
        <v>11</v>
      </c>
      <c r="E26" s="446">
        <v>2</v>
      </c>
      <c r="F26" s="446">
        <v>8</v>
      </c>
      <c r="G26" s="446">
        <v>1</v>
      </c>
    </row>
    <row r="27" spans="1:7" ht="16.5">
      <c r="A27" s="447"/>
      <c r="B27" s="425" t="s">
        <v>266</v>
      </c>
      <c r="C27" s="446">
        <v>74</v>
      </c>
      <c r="D27" s="446">
        <v>60</v>
      </c>
      <c r="E27" s="446">
        <v>40</v>
      </c>
      <c r="F27" s="446">
        <v>12</v>
      </c>
      <c r="G27" s="446">
        <v>8</v>
      </c>
    </row>
    <row r="28" spans="1:7" ht="16.5">
      <c r="A28" s="447" t="s">
        <v>6</v>
      </c>
      <c r="B28" s="425" t="s">
        <v>273</v>
      </c>
      <c r="C28" s="446">
        <v>10</v>
      </c>
      <c r="D28" s="446">
        <v>7</v>
      </c>
      <c r="E28" s="446">
        <v>3</v>
      </c>
      <c r="F28" s="446">
        <v>4</v>
      </c>
      <c r="G28" s="446">
        <v>0</v>
      </c>
    </row>
    <row r="29" spans="1:7" ht="16.5">
      <c r="A29" s="447"/>
      <c r="B29" s="425" t="s">
        <v>275</v>
      </c>
      <c r="C29" s="446">
        <v>30</v>
      </c>
      <c r="D29" s="446">
        <v>9</v>
      </c>
      <c r="E29" s="446">
        <v>2</v>
      </c>
      <c r="F29" s="446">
        <v>7</v>
      </c>
      <c r="G29" s="446">
        <v>0</v>
      </c>
    </row>
    <row r="30" spans="1:7" ht="16.5">
      <c r="A30" s="447"/>
      <c r="B30" s="425" t="s">
        <v>277</v>
      </c>
      <c r="C30" s="446">
        <v>10</v>
      </c>
      <c r="D30" s="446">
        <v>9</v>
      </c>
      <c r="E30" s="446">
        <v>2</v>
      </c>
      <c r="F30" s="446">
        <v>5</v>
      </c>
      <c r="G30" s="446">
        <v>2</v>
      </c>
    </row>
    <row r="31" spans="1:7" ht="16.5">
      <c r="A31" s="447"/>
      <c r="B31" s="425" t="s">
        <v>279</v>
      </c>
      <c r="C31" s="446">
        <v>121</v>
      </c>
      <c r="D31" s="446">
        <v>87</v>
      </c>
      <c r="E31" s="446">
        <v>38</v>
      </c>
      <c r="F31" s="446">
        <v>32</v>
      </c>
      <c r="G31" s="446">
        <v>17</v>
      </c>
    </row>
    <row r="32" spans="1:7" ht="16.5">
      <c r="A32" s="447"/>
      <c r="B32" s="425" t="s">
        <v>291</v>
      </c>
      <c r="C32" s="446">
        <v>107</v>
      </c>
      <c r="D32" s="446">
        <v>72</v>
      </c>
      <c r="E32" s="446">
        <v>41</v>
      </c>
      <c r="F32" s="446">
        <v>26</v>
      </c>
      <c r="G32" s="446">
        <v>5</v>
      </c>
    </row>
    <row r="33" spans="1:7" ht="16.5">
      <c r="A33" s="447"/>
      <c r="B33" s="425" t="s">
        <v>75</v>
      </c>
      <c r="C33" s="446">
        <v>13</v>
      </c>
      <c r="D33" s="446">
        <v>7</v>
      </c>
      <c r="E33" s="446">
        <v>4</v>
      </c>
      <c r="F33" s="446">
        <v>1</v>
      </c>
      <c r="G33" s="446">
        <v>2</v>
      </c>
    </row>
    <row r="34" spans="1:7" ht="16.5">
      <c r="A34" s="447"/>
      <c r="B34" s="425" t="s">
        <v>77</v>
      </c>
      <c r="C34" s="446">
        <v>3</v>
      </c>
      <c r="D34" s="446">
        <v>3</v>
      </c>
      <c r="E34" s="446">
        <v>1</v>
      </c>
      <c r="F34" s="446">
        <v>2</v>
      </c>
      <c r="G34" s="446">
        <v>0</v>
      </c>
    </row>
    <row r="35" spans="1:7" ht="16.5">
      <c r="A35" s="447" t="s">
        <v>7</v>
      </c>
      <c r="B35" s="425" t="s">
        <v>79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</row>
    <row r="36" spans="1:7" ht="16.5">
      <c r="A36" s="447"/>
      <c r="B36" s="425" t="s">
        <v>81</v>
      </c>
      <c r="C36" s="446">
        <v>1</v>
      </c>
      <c r="D36" s="446">
        <v>1</v>
      </c>
      <c r="E36" s="446">
        <v>1</v>
      </c>
      <c r="F36" s="446">
        <v>0</v>
      </c>
      <c r="G36" s="446">
        <v>0</v>
      </c>
    </row>
    <row r="37" spans="1:7" ht="16.5">
      <c r="A37" s="447"/>
      <c r="B37" s="425" t="s">
        <v>82</v>
      </c>
      <c r="C37" s="446">
        <v>8</v>
      </c>
      <c r="D37" s="446">
        <v>3</v>
      </c>
      <c r="E37" s="446">
        <v>1</v>
      </c>
      <c r="F37" s="446">
        <v>2</v>
      </c>
      <c r="G37" s="446">
        <v>0</v>
      </c>
    </row>
    <row r="38" spans="1:7" ht="16.5">
      <c r="A38" s="447"/>
      <c r="B38" s="425" t="s">
        <v>85</v>
      </c>
      <c r="C38" s="446">
        <v>5</v>
      </c>
      <c r="D38" s="446">
        <v>5</v>
      </c>
      <c r="E38" s="446">
        <v>4</v>
      </c>
      <c r="F38" s="446">
        <v>0</v>
      </c>
      <c r="G38" s="446">
        <v>1</v>
      </c>
    </row>
    <row r="39" spans="1:7" ht="16.5">
      <c r="A39" s="447"/>
      <c r="B39" s="425" t="s">
        <v>89</v>
      </c>
      <c r="C39" s="446">
        <v>7</v>
      </c>
      <c r="D39" s="446">
        <v>6</v>
      </c>
      <c r="E39" s="446">
        <v>2</v>
      </c>
      <c r="F39" s="446">
        <v>2</v>
      </c>
      <c r="G39" s="446">
        <v>2</v>
      </c>
    </row>
    <row r="40" spans="1:7" ht="16.5">
      <c r="A40" s="447"/>
      <c r="B40" s="425" t="s">
        <v>91</v>
      </c>
      <c r="C40" s="446">
        <v>2</v>
      </c>
      <c r="D40" s="446">
        <v>0</v>
      </c>
      <c r="E40" s="446">
        <v>0</v>
      </c>
      <c r="F40" s="446">
        <v>0</v>
      </c>
      <c r="G40" s="446">
        <v>0</v>
      </c>
    </row>
    <row r="41" spans="1:7" ht="16.5">
      <c r="A41" s="447"/>
      <c r="B41" s="425" t="s">
        <v>93</v>
      </c>
      <c r="C41" s="446">
        <v>8</v>
      </c>
      <c r="D41" s="446">
        <v>0</v>
      </c>
      <c r="E41" s="446">
        <v>0</v>
      </c>
      <c r="F41" s="446">
        <v>0</v>
      </c>
      <c r="G41" s="446">
        <v>0</v>
      </c>
    </row>
    <row r="42" spans="1:7" ht="16.5">
      <c r="A42" s="447"/>
      <c r="B42" s="425" t="s">
        <v>95</v>
      </c>
      <c r="C42" s="446">
        <v>8</v>
      </c>
      <c r="D42" s="446">
        <v>4</v>
      </c>
      <c r="E42" s="446">
        <v>3</v>
      </c>
      <c r="F42" s="446">
        <v>1</v>
      </c>
      <c r="G42" s="446">
        <v>0</v>
      </c>
    </row>
    <row r="43" spans="1:7" ht="16.5">
      <c r="A43" s="447"/>
      <c r="B43" s="425" t="s">
        <v>97</v>
      </c>
      <c r="C43" s="446">
        <v>0</v>
      </c>
      <c r="D43" s="446">
        <v>0</v>
      </c>
      <c r="E43" s="446">
        <v>0</v>
      </c>
      <c r="F43" s="446">
        <v>0</v>
      </c>
      <c r="G43" s="446">
        <v>0</v>
      </c>
    </row>
    <row r="44" spans="1:7" ht="16.5">
      <c r="A44" s="448" t="s">
        <v>8</v>
      </c>
      <c r="B44" s="425" t="s">
        <v>99</v>
      </c>
      <c r="C44" s="446">
        <v>21</v>
      </c>
      <c r="D44" s="446">
        <v>11</v>
      </c>
      <c r="E44" s="446">
        <v>9</v>
      </c>
      <c r="F44" s="446">
        <v>1</v>
      </c>
      <c r="G44" s="446">
        <v>1</v>
      </c>
    </row>
    <row r="45" spans="1:7" ht="16.5">
      <c r="A45" s="448"/>
      <c r="B45" s="425" t="s">
        <v>103</v>
      </c>
      <c r="C45" s="446">
        <v>2</v>
      </c>
      <c r="D45" s="446">
        <v>1</v>
      </c>
      <c r="E45" s="446">
        <v>1</v>
      </c>
      <c r="F45" s="446">
        <v>0</v>
      </c>
      <c r="G45" s="446">
        <v>0</v>
      </c>
    </row>
    <row r="46" spans="1:7" ht="16.5">
      <c r="A46" s="448"/>
      <c r="B46" s="425" t="s">
        <v>104</v>
      </c>
      <c r="C46" s="446">
        <v>0</v>
      </c>
      <c r="D46" s="446">
        <v>0</v>
      </c>
      <c r="E46" s="446">
        <v>0</v>
      </c>
      <c r="F46" s="446">
        <v>0</v>
      </c>
      <c r="G46" s="446">
        <v>0</v>
      </c>
    </row>
    <row r="47" spans="1:7" ht="16.5">
      <c r="A47" s="448"/>
      <c r="B47" s="425" t="s">
        <v>107</v>
      </c>
      <c r="C47" s="446">
        <v>14</v>
      </c>
      <c r="D47" s="446">
        <v>0</v>
      </c>
      <c r="E47" s="446">
        <v>0</v>
      </c>
      <c r="F47" s="446">
        <v>0</v>
      </c>
      <c r="G47" s="446">
        <v>0</v>
      </c>
    </row>
    <row r="48" spans="1:7" ht="16.5">
      <c r="A48" s="448"/>
      <c r="B48" s="425" t="s">
        <v>109</v>
      </c>
      <c r="C48" s="446">
        <v>7</v>
      </c>
      <c r="D48" s="446">
        <v>7</v>
      </c>
      <c r="E48" s="446">
        <v>6</v>
      </c>
      <c r="F48" s="446">
        <v>1</v>
      </c>
      <c r="G48" s="446">
        <v>0</v>
      </c>
    </row>
    <row r="49" spans="1:7" ht="16.5">
      <c r="A49" s="448"/>
      <c r="B49" s="425" t="s">
        <v>111</v>
      </c>
      <c r="C49" s="446">
        <v>1</v>
      </c>
      <c r="D49" s="446">
        <v>0</v>
      </c>
      <c r="E49" s="446">
        <v>0</v>
      </c>
      <c r="F49" s="446">
        <v>0</v>
      </c>
      <c r="G49" s="446">
        <v>0</v>
      </c>
    </row>
    <row r="50" spans="1:7" ht="16.5">
      <c r="A50" s="448"/>
      <c r="B50" s="425" t="s">
        <v>113</v>
      </c>
      <c r="C50" s="446">
        <v>3</v>
      </c>
      <c r="D50" s="446">
        <v>2</v>
      </c>
      <c r="E50" s="446">
        <v>2</v>
      </c>
      <c r="F50" s="446">
        <v>0</v>
      </c>
      <c r="G50" s="446">
        <v>0</v>
      </c>
    </row>
    <row r="51" spans="1:7" ht="16.5">
      <c r="A51" s="448"/>
      <c r="B51" s="425" t="s">
        <v>115</v>
      </c>
      <c r="C51" s="446">
        <v>0</v>
      </c>
      <c r="D51" s="446">
        <v>0</v>
      </c>
      <c r="E51" s="446">
        <v>0</v>
      </c>
      <c r="F51" s="446">
        <v>0</v>
      </c>
      <c r="G51" s="446">
        <v>0</v>
      </c>
    </row>
    <row r="52" spans="1:7" ht="16.5">
      <c r="A52" s="422" t="s">
        <v>9</v>
      </c>
      <c r="B52" s="423"/>
      <c r="C52" s="446">
        <v>2070</v>
      </c>
      <c r="D52" s="446">
        <v>1082</v>
      </c>
      <c r="E52" s="446">
        <v>615</v>
      </c>
      <c r="F52" s="446">
        <v>344</v>
      </c>
      <c r="G52" s="446">
        <v>123</v>
      </c>
    </row>
    <row r="53" ht="16.5">
      <c r="A53" s="402" t="s">
        <v>20</v>
      </c>
    </row>
    <row r="54" ht="16.5">
      <c r="A54" s="402" t="s">
        <v>21</v>
      </c>
    </row>
    <row r="55" ht="16.5">
      <c r="A55" s="402" t="s">
        <v>22</v>
      </c>
    </row>
  </sheetData>
  <sheetProtection/>
  <mergeCells count="11">
    <mergeCell ref="A19:A27"/>
    <mergeCell ref="A52:B52"/>
    <mergeCell ref="A44:A51"/>
    <mergeCell ref="C2:G2"/>
    <mergeCell ref="D3:G3"/>
    <mergeCell ref="A28:A34"/>
    <mergeCell ref="A35:A43"/>
    <mergeCell ref="A2:B4"/>
    <mergeCell ref="C3:C4"/>
    <mergeCell ref="A5:A11"/>
    <mergeCell ref="A12:A18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Q57" sqref="Q57"/>
    </sheetView>
  </sheetViews>
  <sheetFormatPr defaultColWidth="8.50390625" defaultRowHeight="13.5"/>
  <cols>
    <col min="1" max="1" width="3.00390625" style="402" customWidth="1"/>
    <col min="2" max="2" width="8.50390625" style="402" customWidth="1"/>
    <col min="3" max="7" width="10.125" style="402" customWidth="1"/>
    <col min="8" max="16384" width="8.50390625" style="402" customWidth="1"/>
  </cols>
  <sheetData>
    <row r="1" ht="16.5">
      <c r="A1" s="402" t="s">
        <v>23</v>
      </c>
    </row>
    <row r="2" spans="1:7" ht="16.5">
      <c r="A2" s="412" t="s">
        <v>14</v>
      </c>
      <c r="B2" s="434"/>
      <c r="C2" s="422" t="s">
        <v>15</v>
      </c>
      <c r="D2" s="435"/>
      <c r="E2" s="435"/>
      <c r="F2" s="435"/>
      <c r="G2" s="423"/>
    </row>
    <row r="3" spans="1:7" ht="16.5">
      <c r="A3" s="436"/>
      <c r="B3" s="437"/>
      <c r="C3" s="438" t="s">
        <v>16</v>
      </c>
      <c r="D3" s="439" t="s">
        <v>17</v>
      </c>
      <c r="E3" s="440"/>
      <c r="F3" s="440"/>
      <c r="G3" s="441"/>
    </row>
    <row r="4" spans="1:7" ht="16.5">
      <c r="A4" s="419"/>
      <c r="B4" s="420"/>
      <c r="C4" s="442"/>
      <c r="D4" s="443"/>
      <c r="E4" s="444" t="s">
        <v>18</v>
      </c>
      <c r="F4" s="444" t="s">
        <v>24</v>
      </c>
      <c r="G4" s="444" t="s">
        <v>119</v>
      </c>
    </row>
    <row r="5" spans="1:7" ht="16.5">
      <c r="A5" s="445" t="s">
        <v>3</v>
      </c>
      <c r="B5" s="425" t="s">
        <v>193</v>
      </c>
      <c r="C5" s="446">
        <v>26</v>
      </c>
      <c r="D5" s="446">
        <v>20</v>
      </c>
      <c r="E5" s="446">
        <v>5</v>
      </c>
      <c r="F5" s="446">
        <v>15</v>
      </c>
      <c r="G5" s="446">
        <v>0</v>
      </c>
    </row>
    <row r="6" spans="1:7" ht="16.5">
      <c r="A6" s="447"/>
      <c r="B6" s="425" t="s">
        <v>197</v>
      </c>
      <c r="C6" s="446">
        <v>8</v>
      </c>
      <c r="D6" s="446">
        <v>1</v>
      </c>
      <c r="E6" s="446">
        <v>1</v>
      </c>
      <c r="F6" s="446">
        <v>0</v>
      </c>
      <c r="G6" s="446">
        <v>0</v>
      </c>
    </row>
    <row r="7" spans="1:7" ht="16.5">
      <c r="A7" s="447"/>
      <c r="B7" s="425" t="s">
        <v>199</v>
      </c>
      <c r="C7" s="446">
        <v>5</v>
      </c>
      <c r="D7" s="446">
        <v>3</v>
      </c>
      <c r="E7" s="446">
        <v>1</v>
      </c>
      <c r="F7" s="446">
        <v>2</v>
      </c>
      <c r="G7" s="446">
        <v>0</v>
      </c>
    </row>
    <row r="8" spans="1:7" ht="16.5">
      <c r="A8" s="447"/>
      <c r="B8" s="425" t="s">
        <v>201</v>
      </c>
      <c r="C8" s="446">
        <v>15</v>
      </c>
      <c r="D8" s="446">
        <v>12</v>
      </c>
      <c r="E8" s="446">
        <v>7</v>
      </c>
      <c r="F8" s="446">
        <v>4</v>
      </c>
      <c r="G8" s="446">
        <v>1</v>
      </c>
    </row>
    <row r="9" spans="1:7" ht="16.5">
      <c r="A9" s="447"/>
      <c r="B9" s="425" t="s">
        <v>203</v>
      </c>
      <c r="C9" s="446">
        <v>3</v>
      </c>
      <c r="D9" s="446">
        <v>2</v>
      </c>
      <c r="E9" s="446">
        <v>0</v>
      </c>
      <c r="F9" s="446">
        <v>2</v>
      </c>
      <c r="G9" s="446">
        <v>0</v>
      </c>
    </row>
    <row r="10" spans="1:7" ht="16.5">
      <c r="A10" s="447"/>
      <c r="B10" s="425" t="s">
        <v>205</v>
      </c>
      <c r="C10" s="446">
        <v>35</v>
      </c>
      <c r="D10" s="446">
        <v>14</v>
      </c>
      <c r="E10" s="446">
        <v>2</v>
      </c>
      <c r="F10" s="446">
        <v>12</v>
      </c>
      <c r="G10" s="446">
        <v>0</v>
      </c>
    </row>
    <row r="11" spans="1:7" ht="16.5">
      <c r="A11" s="447"/>
      <c r="B11" s="425" t="s">
        <v>207</v>
      </c>
      <c r="C11" s="446">
        <v>10</v>
      </c>
      <c r="D11" s="446">
        <v>5</v>
      </c>
      <c r="E11" s="446">
        <v>0</v>
      </c>
      <c r="F11" s="446">
        <v>4</v>
      </c>
      <c r="G11" s="446">
        <v>1</v>
      </c>
    </row>
    <row r="12" spans="1:7" ht="16.5">
      <c r="A12" s="447" t="s">
        <v>4</v>
      </c>
      <c r="B12" s="425" t="s">
        <v>211</v>
      </c>
      <c r="C12" s="446">
        <v>4</v>
      </c>
      <c r="D12" s="446">
        <v>2</v>
      </c>
      <c r="E12" s="446">
        <v>1</v>
      </c>
      <c r="F12" s="446">
        <v>0</v>
      </c>
      <c r="G12" s="446">
        <v>1</v>
      </c>
    </row>
    <row r="13" spans="1:7" ht="16.5">
      <c r="A13" s="447"/>
      <c r="B13" s="425" t="s">
        <v>213</v>
      </c>
      <c r="C13" s="446">
        <v>29</v>
      </c>
      <c r="D13" s="446">
        <v>18</v>
      </c>
      <c r="E13" s="446">
        <v>7</v>
      </c>
      <c r="F13" s="446">
        <v>10</v>
      </c>
      <c r="G13" s="446">
        <v>1</v>
      </c>
    </row>
    <row r="14" spans="1:7" ht="16.5">
      <c r="A14" s="447"/>
      <c r="B14" s="425" t="s">
        <v>215</v>
      </c>
      <c r="C14" s="446">
        <v>12</v>
      </c>
      <c r="D14" s="446">
        <v>8</v>
      </c>
      <c r="E14" s="446">
        <v>2</v>
      </c>
      <c r="F14" s="446">
        <v>6</v>
      </c>
      <c r="G14" s="446">
        <v>0</v>
      </c>
    </row>
    <row r="15" spans="1:7" ht="16.5">
      <c r="A15" s="447"/>
      <c r="B15" s="425" t="s">
        <v>218</v>
      </c>
      <c r="C15" s="446">
        <v>105</v>
      </c>
      <c r="D15" s="446">
        <v>49</v>
      </c>
      <c r="E15" s="446">
        <v>15</v>
      </c>
      <c r="F15" s="446">
        <v>25</v>
      </c>
      <c r="G15" s="446">
        <v>9</v>
      </c>
    </row>
    <row r="16" spans="1:7" ht="16.5">
      <c r="A16" s="447"/>
      <c r="B16" s="425" t="s">
        <v>225</v>
      </c>
      <c r="C16" s="446">
        <v>99</v>
      </c>
      <c r="D16" s="446">
        <v>52</v>
      </c>
      <c r="E16" s="446">
        <v>32</v>
      </c>
      <c r="F16" s="446">
        <v>18</v>
      </c>
      <c r="G16" s="446">
        <v>2</v>
      </c>
    </row>
    <row r="17" spans="1:7" ht="16.5">
      <c r="A17" s="447"/>
      <c r="B17" s="425" t="s">
        <v>232</v>
      </c>
      <c r="C17" s="446">
        <v>294</v>
      </c>
      <c r="D17" s="446">
        <v>152</v>
      </c>
      <c r="E17" s="446">
        <v>123</v>
      </c>
      <c r="F17" s="446">
        <v>14</v>
      </c>
      <c r="G17" s="446">
        <v>15</v>
      </c>
    </row>
    <row r="18" spans="1:7" ht="16.5">
      <c r="A18" s="447"/>
      <c r="B18" s="425" t="s">
        <v>235</v>
      </c>
      <c r="C18" s="446">
        <v>281</v>
      </c>
      <c r="D18" s="446">
        <v>167</v>
      </c>
      <c r="E18" s="446">
        <v>89</v>
      </c>
      <c r="F18" s="446">
        <v>56</v>
      </c>
      <c r="G18" s="446">
        <v>22</v>
      </c>
    </row>
    <row r="19" spans="1:7" ht="16.5">
      <c r="A19" s="447" t="s">
        <v>5</v>
      </c>
      <c r="B19" s="425" t="s">
        <v>246</v>
      </c>
      <c r="C19" s="446">
        <v>44</v>
      </c>
      <c r="D19" s="446">
        <v>33</v>
      </c>
      <c r="E19" s="446">
        <v>18</v>
      </c>
      <c r="F19" s="446">
        <v>12</v>
      </c>
      <c r="G19" s="446">
        <v>3</v>
      </c>
    </row>
    <row r="20" spans="1:7" ht="16.5">
      <c r="A20" s="447"/>
      <c r="B20" s="425" t="s">
        <v>255</v>
      </c>
      <c r="C20" s="446">
        <v>7</v>
      </c>
      <c r="D20" s="446">
        <v>4</v>
      </c>
      <c r="E20" s="446">
        <v>3</v>
      </c>
      <c r="F20" s="446">
        <v>0</v>
      </c>
      <c r="G20" s="446">
        <v>1</v>
      </c>
    </row>
    <row r="21" spans="1:7" ht="16.5">
      <c r="A21" s="447"/>
      <c r="B21" s="425" t="s">
        <v>257</v>
      </c>
      <c r="C21" s="446">
        <v>6</v>
      </c>
      <c r="D21" s="446">
        <v>2</v>
      </c>
      <c r="E21" s="446">
        <v>1</v>
      </c>
      <c r="F21" s="446">
        <v>1</v>
      </c>
      <c r="G21" s="446">
        <v>0</v>
      </c>
    </row>
    <row r="22" spans="1:7" ht="16.5">
      <c r="A22" s="447"/>
      <c r="B22" s="425" t="s">
        <v>259</v>
      </c>
      <c r="C22" s="446">
        <v>13</v>
      </c>
      <c r="D22" s="446">
        <v>7</v>
      </c>
      <c r="E22" s="446">
        <v>1</v>
      </c>
      <c r="F22" s="446">
        <v>6</v>
      </c>
      <c r="G22" s="446">
        <v>0</v>
      </c>
    </row>
    <row r="23" spans="1:7" ht="16.5">
      <c r="A23" s="447"/>
      <c r="B23" s="425" t="s">
        <v>248</v>
      </c>
      <c r="C23" s="446">
        <v>3</v>
      </c>
      <c r="D23" s="446">
        <v>2</v>
      </c>
      <c r="E23" s="446">
        <v>0</v>
      </c>
      <c r="F23" s="446">
        <v>1</v>
      </c>
      <c r="G23" s="446">
        <v>1</v>
      </c>
    </row>
    <row r="24" spans="1:7" ht="16.5">
      <c r="A24" s="447"/>
      <c r="B24" s="425" t="s">
        <v>261</v>
      </c>
      <c r="C24" s="446">
        <v>8</v>
      </c>
      <c r="D24" s="446">
        <v>6</v>
      </c>
      <c r="E24" s="446">
        <v>3</v>
      </c>
      <c r="F24" s="446">
        <v>3</v>
      </c>
      <c r="G24" s="446">
        <v>0</v>
      </c>
    </row>
    <row r="25" spans="1:7" ht="16.5">
      <c r="A25" s="447"/>
      <c r="B25" s="425" t="s">
        <v>264</v>
      </c>
      <c r="C25" s="446">
        <v>23</v>
      </c>
      <c r="D25" s="446">
        <v>11</v>
      </c>
      <c r="E25" s="446">
        <v>6</v>
      </c>
      <c r="F25" s="446">
        <v>5</v>
      </c>
      <c r="G25" s="446">
        <v>0</v>
      </c>
    </row>
    <row r="26" spans="1:7" ht="16.5">
      <c r="A26" s="447"/>
      <c r="B26" s="425" t="s">
        <v>250</v>
      </c>
      <c r="C26" s="446">
        <v>17</v>
      </c>
      <c r="D26" s="446">
        <v>8</v>
      </c>
      <c r="E26" s="446">
        <v>1</v>
      </c>
      <c r="F26" s="446">
        <v>7</v>
      </c>
      <c r="G26" s="446">
        <v>0</v>
      </c>
    </row>
    <row r="27" spans="1:7" ht="16.5">
      <c r="A27" s="447"/>
      <c r="B27" s="425" t="s">
        <v>266</v>
      </c>
      <c r="C27" s="446">
        <v>54</v>
      </c>
      <c r="D27" s="446">
        <v>44</v>
      </c>
      <c r="E27" s="446">
        <v>29</v>
      </c>
      <c r="F27" s="446">
        <v>9</v>
      </c>
      <c r="G27" s="446">
        <v>6</v>
      </c>
    </row>
    <row r="28" spans="1:7" ht="16.5">
      <c r="A28" s="447" t="s">
        <v>6</v>
      </c>
      <c r="B28" s="425" t="s">
        <v>273</v>
      </c>
      <c r="C28" s="446">
        <v>8</v>
      </c>
      <c r="D28" s="446">
        <v>5</v>
      </c>
      <c r="E28" s="446">
        <v>2</v>
      </c>
      <c r="F28" s="446">
        <v>3</v>
      </c>
      <c r="G28" s="446">
        <v>0</v>
      </c>
    </row>
    <row r="29" spans="1:7" ht="16.5">
      <c r="A29" s="447"/>
      <c r="B29" s="425" t="s">
        <v>275</v>
      </c>
      <c r="C29" s="446">
        <v>27</v>
      </c>
      <c r="D29" s="446">
        <v>7</v>
      </c>
      <c r="E29" s="446">
        <v>1</v>
      </c>
      <c r="F29" s="446">
        <v>6</v>
      </c>
      <c r="G29" s="446">
        <v>0</v>
      </c>
    </row>
    <row r="30" spans="1:7" ht="16.5">
      <c r="A30" s="447"/>
      <c r="B30" s="425" t="s">
        <v>277</v>
      </c>
      <c r="C30" s="446">
        <v>9</v>
      </c>
      <c r="D30" s="446">
        <v>8</v>
      </c>
      <c r="E30" s="446">
        <v>2</v>
      </c>
      <c r="F30" s="446">
        <v>4</v>
      </c>
      <c r="G30" s="446">
        <v>2</v>
      </c>
    </row>
    <row r="31" spans="1:7" ht="16.5">
      <c r="A31" s="447"/>
      <c r="B31" s="425" t="s">
        <v>279</v>
      </c>
      <c r="C31" s="446">
        <v>84</v>
      </c>
      <c r="D31" s="446">
        <v>59</v>
      </c>
      <c r="E31" s="446">
        <v>21</v>
      </c>
      <c r="F31" s="446">
        <v>29</v>
      </c>
      <c r="G31" s="446">
        <v>9</v>
      </c>
    </row>
    <row r="32" spans="1:7" ht="16.5">
      <c r="A32" s="447"/>
      <c r="B32" s="425" t="s">
        <v>291</v>
      </c>
      <c r="C32" s="446">
        <v>95</v>
      </c>
      <c r="D32" s="446">
        <v>63</v>
      </c>
      <c r="E32" s="446">
        <v>35</v>
      </c>
      <c r="F32" s="446">
        <v>23</v>
      </c>
      <c r="G32" s="446">
        <v>5</v>
      </c>
    </row>
    <row r="33" spans="1:7" ht="16.5">
      <c r="A33" s="447"/>
      <c r="B33" s="425" t="s">
        <v>75</v>
      </c>
      <c r="C33" s="446">
        <v>13</v>
      </c>
      <c r="D33" s="446">
        <v>7</v>
      </c>
      <c r="E33" s="446">
        <v>4</v>
      </c>
      <c r="F33" s="446">
        <v>1</v>
      </c>
      <c r="G33" s="446">
        <v>2</v>
      </c>
    </row>
    <row r="34" spans="1:7" ht="16.5">
      <c r="A34" s="447"/>
      <c r="B34" s="425" t="s">
        <v>77</v>
      </c>
      <c r="C34" s="446">
        <v>3</v>
      </c>
      <c r="D34" s="446">
        <v>3</v>
      </c>
      <c r="E34" s="446">
        <v>1</v>
      </c>
      <c r="F34" s="446">
        <v>2</v>
      </c>
      <c r="G34" s="446">
        <v>0</v>
      </c>
    </row>
    <row r="35" spans="1:7" ht="16.5">
      <c r="A35" s="447" t="s">
        <v>7</v>
      </c>
      <c r="B35" s="425" t="s">
        <v>79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</row>
    <row r="36" spans="1:7" ht="16.5">
      <c r="A36" s="447"/>
      <c r="B36" s="425" t="s">
        <v>81</v>
      </c>
      <c r="C36" s="446">
        <v>0</v>
      </c>
      <c r="D36" s="446">
        <v>0</v>
      </c>
      <c r="E36" s="446">
        <v>0</v>
      </c>
      <c r="F36" s="446">
        <v>0</v>
      </c>
      <c r="G36" s="446">
        <v>0</v>
      </c>
    </row>
    <row r="37" spans="1:7" ht="16.5">
      <c r="A37" s="447"/>
      <c r="B37" s="425" t="s">
        <v>82</v>
      </c>
      <c r="C37" s="446">
        <v>7</v>
      </c>
      <c r="D37" s="446">
        <v>3</v>
      </c>
      <c r="E37" s="446">
        <v>1</v>
      </c>
      <c r="F37" s="446">
        <v>2</v>
      </c>
      <c r="G37" s="446">
        <v>0</v>
      </c>
    </row>
    <row r="38" spans="1:7" ht="16.5">
      <c r="A38" s="447"/>
      <c r="B38" s="425" t="s">
        <v>85</v>
      </c>
      <c r="C38" s="446">
        <v>3</v>
      </c>
      <c r="D38" s="446">
        <v>3</v>
      </c>
      <c r="E38" s="446">
        <v>3</v>
      </c>
      <c r="F38" s="446">
        <v>0</v>
      </c>
      <c r="G38" s="446">
        <v>0</v>
      </c>
    </row>
    <row r="39" spans="1:7" ht="16.5">
      <c r="A39" s="447"/>
      <c r="B39" s="425" t="s">
        <v>89</v>
      </c>
      <c r="C39" s="446">
        <v>6</v>
      </c>
      <c r="D39" s="446">
        <v>5</v>
      </c>
      <c r="E39" s="446">
        <v>1</v>
      </c>
      <c r="F39" s="446">
        <v>2</v>
      </c>
      <c r="G39" s="446">
        <v>2</v>
      </c>
    </row>
    <row r="40" spans="1:7" ht="16.5">
      <c r="A40" s="447"/>
      <c r="B40" s="425" t="s">
        <v>91</v>
      </c>
      <c r="C40" s="446">
        <v>2</v>
      </c>
      <c r="D40" s="446">
        <v>0</v>
      </c>
      <c r="E40" s="446">
        <v>0</v>
      </c>
      <c r="F40" s="446">
        <v>0</v>
      </c>
      <c r="G40" s="446">
        <v>0</v>
      </c>
    </row>
    <row r="41" spans="1:7" ht="16.5">
      <c r="A41" s="447"/>
      <c r="B41" s="425" t="s">
        <v>93</v>
      </c>
      <c r="C41" s="446">
        <v>1</v>
      </c>
      <c r="D41" s="446">
        <v>0</v>
      </c>
      <c r="E41" s="446">
        <v>0</v>
      </c>
      <c r="F41" s="446">
        <v>0</v>
      </c>
      <c r="G41" s="446">
        <v>0</v>
      </c>
    </row>
    <row r="42" spans="1:7" ht="16.5">
      <c r="A42" s="447"/>
      <c r="B42" s="425" t="s">
        <v>95</v>
      </c>
      <c r="C42" s="446">
        <v>6</v>
      </c>
      <c r="D42" s="446">
        <v>2</v>
      </c>
      <c r="E42" s="446">
        <v>1</v>
      </c>
      <c r="F42" s="446">
        <v>1</v>
      </c>
      <c r="G42" s="446">
        <v>0</v>
      </c>
    </row>
    <row r="43" spans="1:7" ht="16.5">
      <c r="A43" s="447"/>
      <c r="B43" s="425" t="s">
        <v>97</v>
      </c>
      <c r="C43" s="446">
        <v>0</v>
      </c>
      <c r="D43" s="446">
        <v>0</v>
      </c>
      <c r="E43" s="446">
        <v>0</v>
      </c>
      <c r="F43" s="446">
        <v>0</v>
      </c>
      <c r="G43" s="446">
        <v>0</v>
      </c>
    </row>
    <row r="44" spans="1:7" ht="16.5">
      <c r="A44" s="448" t="s">
        <v>8</v>
      </c>
      <c r="B44" s="425" t="s">
        <v>99</v>
      </c>
      <c r="C44" s="446">
        <v>20</v>
      </c>
      <c r="D44" s="446">
        <v>10</v>
      </c>
      <c r="E44" s="446">
        <v>8</v>
      </c>
      <c r="F44" s="446">
        <v>1</v>
      </c>
      <c r="G44" s="446">
        <v>1</v>
      </c>
    </row>
    <row r="45" spans="1:7" ht="16.5">
      <c r="A45" s="448"/>
      <c r="B45" s="425" t="s">
        <v>103</v>
      </c>
      <c r="C45" s="446">
        <v>2</v>
      </c>
      <c r="D45" s="446">
        <v>1</v>
      </c>
      <c r="E45" s="446">
        <v>1</v>
      </c>
      <c r="F45" s="446">
        <v>0</v>
      </c>
      <c r="G45" s="446">
        <v>0</v>
      </c>
    </row>
    <row r="46" spans="1:7" ht="16.5">
      <c r="A46" s="448"/>
      <c r="B46" s="425" t="s">
        <v>104</v>
      </c>
      <c r="C46" s="446">
        <v>0</v>
      </c>
      <c r="D46" s="446">
        <v>0</v>
      </c>
      <c r="E46" s="446">
        <v>0</v>
      </c>
      <c r="F46" s="446">
        <v>0</v>
      </c>
      <c r="G46" s="446">
        <v>0</v>
      </c>
    </row>
    <row r="47" spans="1:7" ht="16.5">
      <c r="A47" s="448"/>
      <c r="B47" s="425" t="s">
        <v>107</v>
      </c>
      <c r="C47" s="446">
        <v>14</v>
      </c>
      <c r="D47" s="446">
        <v>0</v>
      </c>
      <c r="E47" s="446">
        <v>0</v>
      </c>
      <c r="F47" s="446">
        <v>0</v>
      </c>
      <c r="G47" s="446">
        <v>0</v>
      </c>
    </row>
    <row r="48" spans="1:7" ht="16.5">
      <c r="A48" s="448"/>
      <c r="B48" s="425" t="s">
        <v>109</v>
      </c>
      <c r="C48" s="446">
        <v>6</v>
      </c>
      <c r="D48" s="446">
        <v>6</v>
      </c>
      <c r="E48" s="446">
        <v>6</v>
      </c>
      <c r="F48" s="446">
        <v>0</v>
      </c>
      <c r="G48" s="446">
        <v>0</v>
      </c>
    </row>
    <row r="49" spans="1:7" ht="16.5">
      <c r="A49" s="448"/>
      <c r="B49" s="425" t="s">
        <v>111</v>
      </c>
      <c r="C49" s="446">
        <v>1</v>
      </c>
      <c r="D49" s="446">
        <v>0</v>
      </c>
      <c r="E49" s="446">
        <v>0</v>
      </c>
      <c r="F49" s="446">
        <v>0</v>
      </c>
      <c r="G49" s="446">
        <v>0</v>
      </c>
    </row>
    <row r="50" spans="1:7" ht="16.5">
      <c r="A50" s="448"/>
      <c r="B50" s="425" t="s">
        <v>113</v>
      </c>
      <c r="C50" s="446">
        <v>2</v>
      </c>
      <c r="D50" s="446">
        <v>1</v>
      </c>
      <c r="E50" s="446">
        <v>1</v>
      </c>
      <c r="F50" s="446">
        <v>0</v>
      </c>
      <c r="G50" s="446">
        <v>0</v>
      </c>
    </row>
    <row r="51" spans="1:7" ht="16.5">
      <c r="A51" s="448"/>
      <c r="B51" s="425" t="s">
        <v>115</v>
      </c>
      <c r="C51" s="446">
        <v>0</v>
      </c>
      <c r="D51" s="446">
        <v>0</v>
      </c>
      <c r="E51" s="446">
        <v>0</v>
      </c>
      <c r="F51" s="446">
        <v>0</v>
      </c>
      <c r="G51" s="446">
        <v>0</v>
      </c>
    </row>
    <row r="52" spans="1:7" ht="16.5">
      <c r="A52" s="422" t="s">
        <v>9</v>
      </c>
      <c r="B52" s="423"/>
      <c r="C52" s="446">
        <v>1410</v>
      </c>
      <c r="D52" s="446">
        <v>805</v>
      </c>
      <c r="E52" s="446">
        <v>435</v>
      </c>
      <c r="F52" s="446">
        <v>286</v>
      </c>
      <c r="G52" s="446">
        <v>84</v>
      </c>
    </row>
    <row r="53" ht="16.5">
      <c r="A53" s="402" t="s">
        <v>25</v>
      </c>
    </row>
    <row r="54" ht="16.5">
      <c r="A54" s="402" t="s">
        <v>26</v>
      </c>
    </row>
    <row r="55" ht="16.5">
      <c r="A55" s="402" t="s">
        <v>22</v>
      </c>
    </row>
  </sheetData>
  <sheetProtection/>
  <mergeCells count="11">
    <mergeCell ref="A19:A27"/>
    <mergeCell ref="A52:B52"/>
    <mergeCell ref="A44:A51"/>
    <mergeCell ref="C2:G2"/>
    <mergeCell ref="D3:G3"/>
    <mergeCell ref="A28:A34"/>
    <mergeCell ref="A35:A43"/>
    <mergeCell ref="A2:B4"/>
    <mergeCell ref="C3:C4"/>
    <mergeCell ref="A5:A11"/>
    <mergeCell ref="A12:A18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Q57" sqref="Q57"/>
    </sheetView>
  </sheetViews>
  <sheetFormatPr defaultColWidth="8.50390625" defaultRowHeight="13.5"/>
  <cols>
    <col min="1" max="1" width="3.00390625" style="402" customWidth="1"/>
    <col min="2" max="2" width="8.50390625" style="402" customWidth="1"/>
    <col min="3" max="7" width="10.125" style="402" customWidth="1"/>
    <col min="8" max="16384" width="8.50390625" style="402" customWidth="1"/>
  </cols>
  <sheetData>
    <row r="1" ht="16.5">
      <c r="A1" s="402" t="s">
        <v>27</v>
      </c>
    </row>
    <row r="2" spans="1:7" ht="16.5">
      <c r="A2" s="412" t="s">
        <v>14</v>
      </c>
      <c r="B2" s="434"/>
      <c r="C2" s="422" t="s">
        <v>15</v>
      </c>
      <c r="D2" s="435"/>
      <c r="E2" s="435"/>
      <c r="F2" s="435"/>
      <c r="G2" s="423"/>
    </row>
    <row r="3" spans="1:7" ht="16.5">
      <c r="A3" s="436"/>
      <c r="B3" s="437"/>
      <c r="C3" s="438" t="s">
        <v>16</v>
      </c>
      <c r="D3" s="439" t="s">
        <v>17</v>
      </c>
      <c r="E3" s="440"/>
      <c r="F3" s="440"/>
      <c r="G3" s="441"/>
    </row>
    <row r="4" spans="1:7" ht="16.5">
      <c r="A4" s="419"/>
      <c r="B4" s="420"/>
      <c r="C4" s="442"/>
      <c r="D4" s="443"/>
      <c r="E4" s="444" t="s">
        <v>18</v>
      </c>
      <c r="F4" s="444" t="s">
        <v>24</v>
      </c>
      <c r="G4" s="444" t="s">
        <v>119</v>
      </c>
    </row>
    <row r="5" spans="1:7" ht="16.5">
      <c r="A5" s="445" t="s">
        <v>3</v>
      </c>
      <c r="B5" s="425" t="s">
        <v>193</v>
      </c>
      <c r="C5" s="446">
        <v>23</v>
      </c>
      <c r="D5" s="446">
        <v>17</v>
      </c>
      <c r="E5" s="446">
        <v>3</v>
      </c>
      <c r="F5" s="446">
        <v>14</v>
      </c>
      <c r="G5" s="446">
        <v>0</v>
      </c>
    </row>
    <row r="6" spans="1:7" ht="16.5">
      <c r="A6" s="447"/>
      <c r="B6" s="425" t="s">
        <v>197</v>
      </c>
      <c r="C6" s="446">
        <v>8</v>
      </c>
      <c r="D6" s="446">
        <v>1</v>
      </c>
      <c r="E6" s="446">
        <v>1</v>
      </c>
      <c r="F6" s="446">
        <v>0</v>
      </c>
      <c r="G6" s="446">
        <v>0</v>
      </c>
    </row>
    <row r="7" spans="1:7" ht="16.5">
      <c r="A7" s="447"/>
      <c r="B7" s="425" t="s">
        <v>199</v>
      </c>
      <c r="C7" s="446">
        <v>5</v>
      </c>
      <c r="D7" s="446">
        <v>3</v>
      </c>
      <c r="E7" s="446">
        <v>1</v>
      </c>
      <c r="F7" s="446">
        <v>2</v>
      </c>
      <c r="G7" s="446">
        <v>0</v>
      </c>
    </row>
    <row r="8" spans="1:7" ht="16.5">
      <c r="A8" s="447"/>
      <c r="B8" s="425" t="s">
        <v>201</v>
      </c>
      <c r="C8" s="446">
        <v>10</v>
      </c>
      <c r="D8" s="446">
        <v>7</v>
      </c>
      <c r="E8" s="446">
        <v>3</v>
      </c>
      <c r="F8" s="446">
        <v>4</v>
      </c>
      <c r="G8" s="446">
        <v>0</v>
      </c>
    </row>
    <row r="9" spans="1:7" ht="16.5">
      <c r="A9" s="447"/>
      <c r="B9" s="425" t="s">
        <v>203</v>
      </c>
      <c r="C9" s="446">
        <v>3</v>
      </c>
      <c r="D9" s="446">
        <v>2</v>
      </c>
      <c r="E9" s="446">
        <v>0</v>
      </c>
      <c r="F9" s="446">
        <v>2</v>
      </c>
      <c r="G9" s="446">
        <v>0</v>
      </c>
    </row>
    <row r="10" spans="1:7" ht="16.5">
      <c r="A10" s="447"/>
      <c r="B10" s="425" t="s">
        <v>205</v>
      </c>
      <c r="C10" s="446">
        <v>32</v>
      </c>
      <c r="D10" s="446">
        <v>13</v>
      </c>
      <c r="E10" s="446">
        <v>1</v>
      </c>
      <c r="F10" s="446">
        <v>12</v>
      </c>
      <c r="G10" s="446">
        <v>0</v>
      </c>
    </row>
    <row r="11" spans="1:7" ht="16.5">
      <c r="A11" s="447"/>
      <c r="B11" s="425" t="s">
        <v>207</v>
      </c>
      <c r="C11" s="446">
        <v>7</v>
      </c>
      <c r="D11" s="446">
        <v>4</v>
      </c>
      <c r="E11" s="446">
        <v>0</v>
      </c>
      <c r="F11" s="446">
        <v>3</v>
      </c>
      <c r="G11" s="446">
        <v>1</v>
      </c>
    </row>
    <row r="12" spans="1:7" ht="16.5">
      <c r="A12" s="447" t="s">
        <v>4</v>
      </c>
      <c r="B12" s="425" t="s">
        <v>211</v>
      </c>
      <c r="C12" s="446">
        <v>4</v>
      </c>
      <c r="D12" s="446">
        <v>2</v>
      </c>
      <c r="E12" s="446">
        <v>1</v>
      </c>
      <c r="F12" s="446">
        <v>0</v>
      </c>
      <c r="G12" s="446">
        <v>1</v>
      </c>
    </row>
    <row r="13" spans="1:7" ht="16.5">
      <c r="A13" s="447"/>
      <c r="B13" s="425" t="s">
        <v>213</v>
      </c>
      <c r="C13" s="446">
        <v>25</v>
      </c>
      <c r="D13" s="446">
        <v>15</v>
      </c>
      <c r="E13" s="446">
        <v>6</v>
      </c>
      <c r="F13" s="446">
        <v>9</v>
      </c>
      <c r="G13" s="446">
        <v>0</v>
      </c>
    </row>
    <row r="14" spans="1:7" ht="16.5">
      <c r="A14" s="447"/>
      <c r="B14" s="425" t="s">
        <v>215</v>
      </c>
      <c r="C14" s="446">
        <v>7</v>
      </c>
      <c r="D14" s="446">
        <v>3</v>
      </c>
      <c r="E14" s="446">
        <v>1</v>
      </c>
      <c r="F14" s="446">
        <v>2</v>
      </c>
      <c r="G14" s="446">
        <v>0</v>
      </c>
    </row>
    <row r="15" spans="1:7" ht="16.5">
      <c r="A15" s="447"/>
      <c r="B15" s="425" t="s">
        <v>218</v>
      </c>
      <c r="C15" s="446">
        <v>84</v>
      </c>
      <c r="D15" s="446">
        <v>35</v>
      </c>
      <c r="E15" s="446">
        <v>8</v>
      </c>
      <c r="F15" s="446">
        <v>22</v>
      </c>
      <c r="G15" s="446">
        <v>5</v>
      </c>
    </row>
    <row r="16" spans="1:7" ht="16.5">
      <c r="A16" s="447"/>
      <c r="B16" s="425" t="s">
        <v>225</v>
      </c>
      <c r="C16" s="446">
        <v>76</v>
      </c>
      <c r="D16" s="446">
        <v>36</v>
      </c>
      <c r="E16" s="446">
        <v>21</v>
      </c>
      <c r="F16" s="446">
        <v>14</v>
      </c>
      <c r="G16" s="446">
        <v>1</v>
      </c>
    </row>
    <row r="17" spans="1:7" ht="16.5">
      <c r="A17" s="447"/>
      <c r="B17" s="425" t="s">
        <v>232</v>
      </c>
      <c r="C17" s="446">
        <v>228</v>
      </c>
      <c r="D17" s="446">
        <v>110</v>
      </c>
      <c r="E17" s="446">
        <v>90</v>
      </c>
      <c r="F17" s="446">
        <v>11</v>
      </c>
      <c r="G17" s="446">
        <v>9</v>
      </c>
    </row>
    <row r="18" spans="1:7" ht="16.5">
      <c r="A18" s="447"/>
      <c r="B18" s="425" t="s">
        <v>235</v>
      </c>
      <c r="C18" s="446">
        <v>212</v>
      </c>
      <c r="D18" s="446">
        <v>107</v>
      </c>
      <c r="E18" s="446">
        <v>54</v>
      </c>
      <c r="F18" s="446">
        <v>39</v>
      </c>
      <c r="G18" s="446">
        <v>14</v>
      </c>
    </row>
    <row r="19" spans="1:7" ht="16.5">
      <c r="A19" s="447" t="s">
        <v>5</v>
      </c>
      <c r="B19" s="425" t="s">
        <v>246</v>
      </c>
      <c r="C19" s="446">
        <v>32</v>
      </c>
      <c r="D19" s="446">
        <v>22</v>
      </c>
      <c r="E19" s="446">
        <v>12</v>
      </c>
      <c r="F19" s="446">
        <v>10</v>
      </c>
      <c r="G19" s="446">
        <v>0</v>
      </c>
    </row>
    <row r="20" spans="1:7" ht="16.5">
      <c r="A20" s="447"/>
      <c r="B20" s="425" t="s">
        <v>255</v>
      </c>
      <c r="C20" s="446">
        <v>5</v>
      </c>
      <c r="D20" s="446">
        <v>2</v>
      </c>
      <c r="E20" s="446">
        <v>1</v>
      </c>
      <c r="F20" s="446">
        <v>0</v>
      </c>
      <c r="G20" s="446">
        <v>1</v>
      </c>
    </row>
    <row r="21" spans="1:7" ht="16.5">
      <c r="A21" s="447"/>
      <c r="B21" s="425" t="s">
        <v>257</v>
      </c>
      <c r="C21" s="446">
        <v>5</v>
      </c>
      <c r="D21" s="446">
        <v>2</v>
      </c>
      <c r="E21" s="446">
        <v>1</v>
      </c>
      <c r="F21" s="446">
        <v>1</v>
      </c>
      <c r="G21" s="446">
        <v>0</v>
      </c>
    </row>
    <row r="22" spans="1:7" ht="16.5">
      <c r="A22" s="447"/>
      <c r="B22" s="425" t="s">
        <v>259</v>
      </c>
      <c r="C22" s="446">
        <v>12</v>
      </c>
      <c r="D22" s="446">
        <v>6</v>
      </c>
      <c r="E22" s="446">
        <v>0</v>
      </c>
      <c r="F22" s="446">
        <v>6</v>
      </c>
      <c r="G22" s="446">
        <v>0</v>
      </c>
    </row>
    <row r="23" spans="1:7" ht="16.5">
      <c r="A23" s="447"/>
      <c r="B23" s="425" t="s">
        <v>248</v>
      </c>
      <c r="C23" s="446">
        <v>2</v>
      </c>
      <c r="D23" s="446">
        <v>1</v>
      </c>
      <c r="E23" s="446">
        <v>0</v>
      </c>
      <c r="F23" s="446">
        <v>1</v>
      </c>
      <c r="G23" s="446">
        <v>0</v>
      </c>
    </row>
    <row r="24" spans="1:7" ht="16.5">
      <c r="A24" s="447"/>
      <c r="B24" s="425" t="s">
        <v>261</v>
      </c>
      <c r="C24" s="446">
        <v>6</v>
      </c>
      <c r="D24" s="446">
        <v>4</v>
      </c>
      <c r="E24" s="446">
        <v>2</v>
      </c>
      <c r="F24" s="446">
        <v>2</v>
      </c>
      <c r="G24" s="446">
        <v>0</v>
      </c>
    </row>
    <row r="25" spans="1:7" ht="16.5">
      <c r="A25" s="447"/>
      <c r="B25" s="425" t="s">
        <v>264</v>
      </c>
      <c r="C25" s="446">
        <v>5</v>
      </c>
      <c r="D25" s="446">
        <v>5</v>
      </c>
      <c r="E25" s="446">
        <v>3</v>
      </c>
      <c r="F25" s="446">
        <v>2</v>
      </c>
      <c r="G25" s="446">
        <v>0</v>
      </c>
    </row>
    <row r="26" spans="1:7" ht="16.5">
      <c r="A26" s="447"/>
      <c r="B26" s="425" t="s">
        <v>250</v>
      </c>
      <c r="C26" s="446">
        <v>14</v>
      </c>
      <c r="D26" s="446">
        <v>8</v>
      </c>
      <c r="E26" s="446">
        <v>1</v>
      </c>
      <c r="F26" s="446">
        <v>7</v>
      </c>
      <c r="G26" s="446">
        <v>0</v>
      </c>
    </row>
    <row r="27" spans="1:7" ht="16.5">
      <c r="A27" s="447"/>
      <c r="B27" s="425" t="s">
        <v>266</v>
      </c>
      <c r="C27" s="446">
        <v>37</v>
      </c>
      <c r="D27" s="446">
        <v>27</v>
      </c>
      <c r="E27" s="446">
        <v>15</v>
      </c>
      <c r="F27" s="446">
        <v>7</v>
      </c>
      <c r="G27" s="446">
        <v>5</v>
      </c>
    </row>
    <row r="28" spans="1:7" ht="16.5">
      <c r="A28" s="447" t="s">
        <v>6</v>
      </c>
      <c r="B28" s="425" t="s">
        <v>273</v>
      </c>
      <c r="C28" s="446">
        <v>6</v>
      </c>
      <c r="D28" s="446">
        <v>3</v>
      </c>
      <c r="E28" s="446">
        <v>0</v>
      </c>
      <c r="F28" s="446">
        <v>3</v>
      </c>
      <c r="G28" s="446">
        <v>0</v>
      </c>
    </row>
    <row r="29" spans="1:7" ht="16.5">
      <c r="A29" s="447"/>
      <c r="B29" s="425" t="s">
        <v>275</v>
      </c>
      <c r="C29" s="446">
        <v>23</v>
      </c>
      <c r="D29" s="446">
        <v>3</v>
      </c>
      <c r="E29" s="446">
        <v>1</v>
      </c>
      <c r="F29" s="446">
        <v>2</v>
      </c>
      <c r="G29" s="446">
        <v>0</v>
      </c>
    </row>
    <row r="30" spans="1:7" ht="16.5">
      <c r="A30" s="447"/>
      <c r="B30" s="425" t="s">
        <v>277</v>
      </c>
      <c r="C30" s="446">
        <v>8</v>
      </c>
      <c r="D30" s="446">
        <v>7</v>
      </c>
      <c r="E30" s="446">
        <v>2</v>
      </c>
      <c r="F30" s="446">
        <v>4</v>
      </c>
      <c r="G30" s="446">
        <v>1</v>
      </c>
    </row>
    <row r="31" spans="1:7" ht="16.5">
      <c r="A31" s="447"/>
      <c r="B31" s="425" t="s">
        <v>279</v>
      </c>
      <c r="C31" s="446">
        <v>72</v>
      </c>
      <c r="D31" s="446">
        <v>49</v>
      </c>
      <c r="E31" s="446">
        <v>18</v>
      </c>
      <c r="F31" s="446">
        <v>26</v>
      </c>
      <c r="G31" s="446">
        <v>5</v>
      </c>
    </row>
    <row r="32" spans="1:7" ht="16.5">
      <c r="A32" s="447"/>
      <c r="B32" s="425" t="s">
        <v>291</v>
      </c>
      <c r="C32" s="446">
        <v>72</v>
      </c>
      <c r="D32" s="446">
        <v>48</v>
      </c>
      <c r="E32" s="446">
        <v>26</v>
      </c>
      <c r="F32" s="446">
        <v>18</v>
      </c>
      <c r="G32" s="446">
        <v>4</v>
      </c>
    </row>
    <row r="33" spans="1:7" ht="16.5">
      <c r="A33" s="447"/>
      <c r="B33" s="425" t="s">
        <v>75</v>
      </c>
      <c r="C33" s="446">
        <v>7</v>
      </c>
      <c r="D33" s="446">
        <v>2</v>
      </c>
      <c r="E33" s="446">
        <v>1</v>
      </c>
      <c r="F33" s="446">
        <v>1</v>
      </c>
      <c r="G33" s="446">
        <v>0</v>
      </c>
    </row>
    <row r="34" spans="1:7" ht="16.5">
      <c r="A34" s="447"/>
      <c r="B34" s="425" t="s">
        <v>77</v>
      </c>
      <c r="C34" s="446">
        <v>3</v>
      </c>
      <c r="D34" s="446">
        <v>3</v>
      </c>
      <c r="E34" s="446">
        <v>1</v>
      </c>
      <c r="F34" s="446">
        <v>2</v>
      </c>
      <c r="G34" s="446">
        <v>0</v>
      </c>
    </row>
    <row r="35" spans="1:7" ht="16.5">
      <c r="A35" s="447" t="s">
        <v>7</v>
      </c>
      <c r="B35" s="425" t="s">
        <v>79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</row>
    <row r="36" spans="1:7" ht="16.5">
      <c r="A36" s="447"/>
      <c r="B36" s="425" t="s">
        <v>81</v>
      </c>
      <c r="C36" s="446">
        <v>0</v>
      </c>
      <c r="D36" s="446">
        <v>0</v>
      </c>
      <c r="E36" s="446">
        <v>0</v>
      </c>
      <c r="F36" s="446">
        <v>0</v>
      </c>
      <c r="G36" s="446">
        <v>0</v>
      </c>
    </row>
    <row r="37" spans="1:7" ht="16.5">
      <c r="A37" s="447"/>
      <c r="B37" s="425" t="s">
        <v>82</v>
      </c>
      <c r="C37" s="446">
        <v>7</v>
      </c>
      <c r="D37" s="446">
        <v>3</v>
      </c>
      <c r="E37" s="446">
        <v>1</v>
      </c>
      <c r="F37" s="446">
        <v>2</v>
      </c>
      <c r="G37" s="446">
        <v>0</v>
      </c>
    </row>
    <row r="38" spans="1:7" ht="16.5">
      <c r="A38" s="447"/>
      <c r="B38" s="425" t="s">
        <v>85</v>
      </c>
      <c r="C38" s="446">
        <v>3</v>
      </c>
      <c r="D38" s="446">
        <v>3</v>
      </c>
      <c r="E38" s="446">
        <v>3</v>
      </c>
      <c r="F38" s="446">
        <v>0</v>
      </c>
      <c r="G38" s="446">
        <v>0</v>
      </c>
    </row>
    <row r="39" spans="1:7" ht="16.5">
      <c r="A39" s="447"/>
      <c r="B39" s="425" t="s">
        <v>89</v>
      </c>
      <c r="C39" s="446">
        <v>5</v>
      </c>
      <c r="D39" s="446">
        <v>4</v>
      </c>
      <c r="E39" s="446">
        <v>1</v>
      </c>
      <c r="F39" s="446">
        <v>2</v>
      </c>
      <c r="G39" s="446">
        <v>1</v>
      </c>
    </row>
    <row r="40" spans="1:7" ht="16.5">
      <c r="A40" s="447"/>
      <c r="B40" s="425" t="s">
        <v>91</v>
      </c>
      <c r="C40" s="446">
        <v>1</v>
      </c>
      <c r="D40" s="446">
        <v>0</v>
      </c>
      <c r="E40" s="446">
        <v>0</v>
      </c>
      <c r="F40" s="446">
        <v>0</v>
      </c>
      <c r="G40" s="446">
        <v>0</v>
      </c>
    </row>
    <row r="41" spans="1:7" ht="16.5">
      <c r="A41" s="447"/>
      <c r="B41" s="425" t="s">
        <v>93</v>
      </c>
      <c r="C41" s="446">
        <v>0</v>
      </c>
      <c r="D41" s="446">
        <v>0</v>
      </c>
      <c r="E41" s="446">
        <v>0</v>
      </c>
      <c r="F41" s="446">
        <v>0</v>
      </c>
      <c r="G41" s="446">
        <v>0</v>
      </c>
    </row>
    <row r="42" spans="1:7" ht="16.5">
      <c r="A42" s="447"/>
      <c r="B42" s="425" t="s">
        <v>95</v>
      </c>
      <c r="C42" s="446">
        <v>6</v>
      </c>
      <c r="D42" s="446">
        <v>2</v>
      </c>
      <c r="E42" s="446">
        <v>1</v>
      </c>
      <c r="F42" s="446">
        <v>1</v>
      </c>
      <c r="G42" s="446">
        <v>0</v>
      </c>
    </row>
    <row r="43" spans="1:7" ht="16.5">
      <c r="A43" s="447"/>
      <c r="B43" s="425" t="s">
        <v>97</v>
      </c>
      <c r="C43" s="446">
        <v>0</v>
      </c>
      <c r="D43" s="446">
        <v>0</v>
      </c>
      <c r="E43" s="446">
        <v>0</v>
      </c>
      <c r="F43" s="446">
        <v>0</v>
      </c>
      <c r="G43" s="446">
        <v>0</v>
      </c>
    </row>
    <row r="44" spans="1:7" ht="16.5">
      <c r="A44" s="448" t="s">
        <v>8</v>
      </c>
      <c r="B44" s="425" t="s">
        <v>99</v>
      </c>
      <c r="C44" s="446">
        <v>18</v>
      </c>
      <c r="D44" s="446">
        <v>8</v>
      </c>
      <c r="E44" s="446">
        <v>6</v>
      </c>
      <c r="F44" s="446">
        <v>1</v>
      </c>
      <c r="G44" s="446">
        <v>1</v>
      </c>
    </row>
    <row r="45" spans="1:7" ht="16.5">
      <c r="A45" s="448"/>
      <c r="B45" s="425" t="s">
        <v>103</v>
      </c>
      <c r="C45" s="446">
        <v>1</v>
      </c>
      <c r="D45" s="446">
        <v>0</v>
      </c>
      <c r="E45" s="446">
        <v>0</v>
      </c>
      <c r="F45" s="446">
        <v>0</v>
      </c>
      <c r="G45" s="446">
        <v>0</v>
      </c>
    </row>
    <row r="46" spans="1:7" ht="16.5">
      <c r="A46" s="448"/>
      <c r="B46" s="425" t="s">
        <v>104</v>
      </c>
      <c r="C46" s="446">
        <v>0</v>
      </c>
      <c r="D46" s="446">
        <v>0</v>
      </c>
      <c r="E46" s="446">
        <v>0</v>
      </c>
      <c r="F46" s="446">
        <v>0</v>
      </c>
      <c r="G46" s="446">
        <v>0</v>
      </c>
    </row>
    <row r="47" spans="1:7" ht="16.5">
      <c r="A47" s="448"/>
      <c r="B47" s="425" t="s">
        <v>107</v>
      </c>
      <c r="C47" s="446">
        <v>14</v>
      </c>
      <c r="D47" s="446">
        <v>0</v>
      </c>
      <c r="E47" s="446">
        <v>0</v>
      </c>
      <c r="F47" s="446">
        <v>0</v>
      </c>
      <c r="G47" s="446">
        <v>0</v>
      </c>
    </row>
    <row r="48" spans="1:7" ht="16.5">
      <c r="A48" s="448"/>
      <c r="B48" s="425" t="s">
        <v>109</v>
      </c>
      <c r="C48" s="446">
        <v>6</v>
      </c>
      <c r="D48" s="446">
        <v>6</v>
      </c>
      <c r="E48" s="446">
        <v>6</v>
      </c>
      <c r="F48" s="446">
        <v>0</v>
      </c>
      <c r="G48" s="446">
        <v>0</v>
      </c>
    </row>
    <row r="49" spans="1:7" ht="16.5">
      <c r="A49" s="448"/>
      <c r="B49" s="425" t="s">
        <v>111</v>
      </c>
      <c r="C49" s="446">
        <v>1</v>
      </c>
      <c r="D49" s="446">
        <v>0</v>
      </c>
      <c r="E49" s="446">
        <v>0</v>
      </c>
      <c r="F49" s="446">
        <v>0</v>
      </c>
      <c r="G49" s="446">
        <v>0</v>
      </c>
    </row>
    <row r="50" spans="1:7" ht="16.5">
      <c r="A50" s="448"/>
      <c r="B50" s="425" t="s">
        <v>113</v>
      </c>
      <c r="C50" s="446">
        <v>2</v>
      </c>
      <c r="D50" s="446">
        <v>1</v>
      </c>
      <c r="E50" s="446">
        <v>1</v>
      </c>
      <c r="F50" s="446">
        <v>0</v>
      </c>
      <c r="G50" s="446">
        <v>0</v>
      </c>
    </row>
    <row r="51" spans="1:7" ht="16.5">
      <c r="A51" s="448"/>
      <c r="B51" s="425" t="s">
        <v>115</v>
      </c>
      <c r="C51" s="446">
        <v>0</v>
      </c>
      <c r="D51" s="446">
        <v>0</v>
      </c>
      <c r="E51" s="446">
        <v>0</v>
      </c>
      <c r="F51" s="446">
        <v>0</v>
      </c>
      <c r="G51" s="446">
        <v>0</v>
      </c>
    </row>
    <row r="52" spans="1:7" ht="16.5">
      <c r="A52" s="422" t="s">
        <v>9</v>
      </c>
      <c r="B52" s="423"/>
      <c r="C52" s="446">
        <v>1097</v>
      </c>
      <c r="D52" s="446">
        <v>574</v>
      </c>
      <c r="E52" s="446">
        <v>293</v>
      </c>
      <c r="F52" s="446">
        <v>232</v>
      </c>
      <c r="G52" s="446">
        <v>49</v>
      </c>
    </row>
    <row r="53" ht="16.5">
      <c r="A53" s="402" t="s">
        <v>28</v>
      </c>
    </row>
    <row r="54" ht="16.5">
      <c r="A54" s="402" t="s">
        <v>29</v>
      </c>
    </row>
    <row r="55" ht="16.5">
      <c r="A55" s="402" t="s">
        <v>22</v>
      </c>
    </row>
  </sheetData>
  <sheetProtection/>
  <mergeCells count="11">
    <mergeCell ref="A19:A27"/>
    <mergeCell ref="A52:B52"/>
    <mergeCell ref="A44:A51"/>
    <mergeCell ref="C2:G2"/>
    <mergeCell ref="D3:G3"/>
    <mergeCell ref="A28:A34"/>
    <mergeCell ref="A35:A43"/>
    <mergeCell ref="A2:B4"/>
    <mergeCell ref="C3:C4"/>
    <mergeCell ref="A5:A11"/>
    <mergeCell ref="A12:A18"/>
  </mergeCells>
  <printOptions/>
  <pageMargins left="0.3937007874015748" right="0.7874015748031497" top="0.3937007874015748" bottom="0.3937007874015748" header="0.1968503937007874" footer="0.1968503937007874"/>
  <pageSetup horizontalDpi="600" verticalDpi="600" orientation="portrait" paperSize="9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アジア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アジア</dc:creator>
  <cp:keywords/>
  <dc:description/>
  <cp:lastModifiedBy>株式会社　博秀工芸</cp:lastModifiedBy>
  <cp:lastPrinted>2012-01-12T09:34:20Z</cp:lastPrinted>
  <dcterms:created xsi:type="dcterms:W3CDTF">2007-02-09T08:36:08Z</dcterms:created>
  <dcterms:modified xsi:type="dcterms:W3CDTF">2012-01-12T09:35:25Z</dcterms:modified>
  <cp:category/>
  <cp:version/>
  <cp:contentType/>
  <cp:contentStatus/>
</cp:coreProperties>
</file>