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570" windowWidth="20730" windowHeight="11760" tabRatio="774" activeTab="0"/>
  </bookViews>
  <sheets>
    <sheet name="フロー図" sheetId="1" r:id="rId1"/>
    <sheet name="算出結果" sheetId="2" r:id="rId2"/>
    <sheet name="データの根拠" sheetId="3" r:id="rId3"/>
    <sheet name="フロー図 (例)" sheetId="4" r:id="rId4"/>
    <sheet name="算出結果 (例)" sheetId="5" r:id="rId5"/>
    <sheet name="データの根拠(例)" sheetId="6" r:id="rId6"/>
  </sheets>
  <externalReferences>
    <externalReference r:id="rId9"/>
    <externalReference r:id="rId10"/>
  </externalReferences>
  <definedNames>
    <definedName name="_Q030" localSheetId="5">#REF!</definedName>
    <definedName name="_Q030" localSheetId="1">#REF!</definedName>
    <definedName name="_Q030" localSheetId="4">#REF!</definedName>
    <definedName name="_Q030">#REF!</definedName>
    <definedName name="_Q040" localSheetId="1">#REF!</definedName>
    <definedName name="_Q040" localSheetId="4">#REF!</definedName>
    <definedName name="_Q040">#REF!</definedName>
    <definedName name="_Q050" localSheetId="1">#REF!</definedName>
    <definedName name="_Q050" localSheetId="4">#REF!</definedName>
    <definedName name="_Q050">#REF!</definedName>
    <definedName name="_Q060" localSheetId="1">#REF!</definedName>
    <definedName name="_Q060" localSheetId="4">#REF!</definedName>
    <definedName name="_Q060">#REF!</definedName>
    <definedName name="_Q080" localSheetId="1">#REF!</definedName>
    <definedName name="_Q080" localSheetId="4">#REF!</definedName>
    <definedName name="_Q080">#REF!</definedName>
    <definedName name="_Q090" localSheetId="1">#REF!</definedName>
    <definedName name="_Q090" localSheetId="4">#REF!</definedName>
    <definedName name="_Q090">#REF!</definedName>
    <definedName name="_Q100" localSheetId="1">#REF!</definedName>
    <definedName name="_Q100" localSheetId="4">#REF!</definedName>
    <definedName name="_Q100">#REF!</definedName>
    <definedName name="_ueue" localSheetId="1" hidden="1">'[1]鉄鋼業データ'!$C$3:$C$27</definedName>
    <definedName name="_ueue" localSheetId="4" hidden="1">'[1]鉄鋼業データ'!$C$3:$C$27</definedName>
    <definedName name="_ueue" hidden="1">'[1]鉄鋼業データ'!$C$3:$C$27</definedName>
    <definedName name="a" localSheetId="1">#REF!</definedName>
    <definedName name="a" localSheetId="4">#REF!</definedName>
    <definedName name="a">#REF!</definedName>
    <definedName name="as" localSheetId="1">#REF!</definedName>
    <definedName name="as" localSheetId="4">#REF!</definedName>
    <definedName name="as">#REF!</definedName>
    <definedName name="asax" localSheetId="1">#REF!</definedName>
    <definedName name="asax" localSheetId="4">#REF!</definedName>
    <definedName name="asax">#REF!</definedName>
    <definedName name="_xlnm.Print_Area" localSheetId="2">'データの根拠'!$A$1:$J$18</definedName>
    <definedName name="_xlnm.Print_Area" localSheetId="5">'データの根拠(例)'!$A$1:$W$69</definedName>
    <definedName name="_xlnm.Print_Area" localSheetId="1">'算出結果'!$A$1:$M$52</definedName>
    <definedName name="_xlnm.Print_Area" localSheetId="4">'算出結果 (例)'!$A$1:$M$57</definedName>
    <definedName name="q_050" localSheetId="1">#REF!</definedName>
    <definedName name="q_050" localSheetId="4">#REF!</definedName>
    <definedName name="q_050">#REF!</definedName>
    <definedName name="q_060" localSheetId="1">#REF!</definedName>
    <definedName name="q_060" localSheetId="4">#REF!</definedName>
    <definedName name="q_060">#REF!</definedName>
    <definedName name="q_070" localSheetId="1">#REF!</definedName>
    <definedName name="q_070" localSheetId="4">#REF!</definedName>
    <definedName name="q_070">#REF!</definedName>
    <definedName name="q_080" localSheetId="1">#REF!</definedName>
    <definedName name="q_080" localSheetId="4">#REF!</definedName>
    <definedName name="q_080">#REF!</definedName>
    <definedName name="q_090" localSheetId="1">#REF!</definedName>
    <definedName name="q_090" localSheetId="4">#REF!</definedName>
    <definedName name="q_090">#REF!</definedName>
    <definedName name="q_100" localSheetId="1">#REF!</definedName>
    <definedName name="q_100" localSheetId="4">#REF!</definedName>
    <definedName name="q_100">#REF!</definedName>
    <definedName name="グラフ１" localSheetId="1" hidden="1">'[1]鉄鋼業データ'!$D$3:$D$27</definedName>
    <definedName name="グラフ１" localSheetId="4" hidden="1">'[1]鉄鋼業データ'!$D$3:$D$27</definedName>
    <definedName name="グラフ１" hidden="1">'[1]鉄鋼業データ'!$D$3:$D$27</definedName>
    <definedName name="グラフ１１" localSheetId="1" hidden="1">'[1]鉄鋼業データ'!$D$3:$D$27</definedName>
    <definedName name="グラフ１１" localSheetId="4" hidden="1">'[1]鉄鋼業データ'!$D$3:$D$27</definedName>
    <definedName name="グラフ１１" hidden="1">'[1]鉄鋼業データ'!$D$3:$D$27</definedName>
    <definedName name="グラフ１２" localSheetId="1" hidden="1">'[1]鉄鋼業データ'!$E$3:$E$27</definedName>
    <definedName name="グラフ１２" localSheetId="4" hidden="1">'[1]鉄鋼業データ'!$E$3:$E$27</definedName>
    <definedName name="グラフ１２" hidden="1">'[1]鉄鋼業データ'!$E$3:$E$27</definedName>
    <definedName name="グラフ１３" localSheetId="1" hidden="1">'[1]鉄鋼業データ'!$B$3:$B$27</definedName>
    <definedName name="グラフ１３" localSheetId="4" hidden="1">'[1]鉄鋼業データ'!$B$3:$B$27</definedName>
    <definedName name="グラフ１３" hidden="1">'[1]鉄鋼業データ'!$B$3:$B$27</definedName>
    <definedName name="グラフ２" localSheetId="1" hidden="1">'[1]鉄鋼業データ'!$E$3:$E$27</definedName>
    <definedName name="グラフ２" localSheetId="4" hidden="1">'[1]鉄鋼業データ'!$E$3:$E$27</definedName>
    <definedName name="グラフ２" hidden="1">'[1]鉄鋼業データ'!$E$3:$E$27</definedName>
    <definedName name="グラフ３" localSheetId="1" hidden="1">'[1]鉄鋼業データ'!$B$3:$B$27</definedName>
    <definedName name="グラフ３" localSheetId="4" hidden="1">'[1]鉄鋼業データ'!$B$3:$B$27</definedName>
    <definedName name="グラフ３" hidden="1">'[1]鉄鋼業データ'!$B$3:$B$27</definedName>
    <definedName name="グラフデータ" localSheetId="1">'[1]鉄鋼業データ'!$C$3:$E$27</definedName>
    <definedName name="グラフデータ" localSheetId="4">'[1]鉄鋼業データ'!$C$3:$E$27</definedName>
    <definedName name="グラフデータ">'[1]鉄鋼業データ'!$C$3:$E$27</definedName>
    <definedName name="データ1" localSheetId="1">'[2]Sheet1'!$C$2:$AA$4</definedName>
    <definedName name="データ1" localSheetId="4">'[2]Sheet1'!$C$2:$AA$4</definedName>
    <definedName name="データ1">'[2]Sheet1'!$C$2:$AA$4</definedName>
    <definedName name="データ2" localSheetId="1">'[2]Sheet1'!$C$6:$AA$8</definedName>
    <definedName name="データ2" localSheetId="4">'[2]Sheet1'!$C$6:$AA$8</definedName>
    <definedName name="データ2">'[2]Sheet1'!$C$6:$AA$8</definedName>
    <definedName name="概況テキスト" localSheetId="1">'[1]鉄鋼業データ'!$G$2:$O$21</definedName>
    <definedName name="概況テキスト" localSheetId="4">'[1]鉄鋼業データ'!$G$2:$O$21</definedName>
    <definedName name="概況テキスト">'[1]鉄鋼業データ'!$G$2:$O$21</definedName>
    <definedName name="表紙" localSheetId="1">#REF!</definedName>
    <definedName name="表紙" localSheetId="4">#REF!</definedName>
    <definedName name="表紙">#REF!</definedName>
    <definedName name="裏面" localSheetId="1">#REF!</definedName>
    <definedName name="裏面" localSheetId="4">#REF!</definedName>
    <definedName name="裏面">#REF!</definedName>
  </definedNames>
  <calcPr fullCalcOnLoad="1"/>
</workbook>
</file>

<file path=xl/sharedStrings.xml><?xml version="1.0" encoding="utf-8"?>
<sst xmlns="http://schemas.openxmlformats.org/spreadsheetml/2006/main" count="674" uniqueCount="230">
  <si>
    <t>排出原単位</t>
  </si>
  <si>
    <t>単位</t>
  </si>
  <si>
    <t>数値</t>
  </si>
  <si>
    <t>数値</t>
  </si>
  <si>
    <t>単位</t>
  </si>
  <si>
    <t>合計</t>
  </si>
  <si>
    <t>活動量</t>
  </si>
  <si>
    <t>プロセス</t>
  </si>
  <si>
    <t>NO</t>
  </si>
  <si>
    <t>カテゴリ</t>
  </si>
  <si>
    <t>原単位名</t>
  </si>
  <si>
    <t>項目名</t>
  </si>
  <si>
    <t>項目名</t>
  </si>
  <si>
    <t>データの根拠：活動量及び原単位のデータの計算式、出典等</t>
  </si>
  <si>
    <t>（１）CO2削減効果算出結果</t>
  </si>
  <si>
    <t>（２）算出結果の詳細</t>
  </si>
  <si>
    <t>A</t>
  </si>
  <si>
    <t>B</t>
  </si>
  <si>
    <t>カテゴリ</t>
  </si>
  <si>
    <t>C</t>
  </si>
  <si>
    <t>D</t>
  </si>
  <si>
    <t>項目</t>
  </si>
  <si>
    <t>②年間削減量</t>
  </si>
  <si>
    <r>
      <t>排出量
(CO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e-kg/t)</t>
    </r>
  </si>
  <si>
    <t>事業実施時の代替分</t>
  </si>
  <si>
    <t>CO2削減効果（A+B）-(C+D)</t>
  </si>
  <si>
    <t>年間処理量（想定）</t>
  </si>
  <si>
    <t>事業実施時の排出量</t>
  </si>
  <si>
    <t>現状(ベースライン)の排出量</t>
  </si>
  <si>
    <t>現状(ベースライン)の代替分</t>
  </si>
  <si>
    <t>※1 活動量および排出原単位については、「データの根拠」に計算方法、出典等を記載すること。</t>
  </si>
  <si>
    <t>排出量
(t/年間)</t>
  </si>
  <si>
    <t>①1t当たりの削減量</t>
  </si>
  <si>
    <t>※2 フロー図上のカテゴリとプロセスのNOを合わせて、記載すること。</t>
  </si>
  <si>
    <t>参照番号</t>
  </si>
  <si>
    <t>事業名：　　　　　　　　　　　　　　　　　　　　　　　　　</t>
  </si>
  <si>
    <t>NO</t>
  </si>
  <si>
    <t>プロセス</t>
  </si>
  <si>
    <t>データ項目</t>
  </si>
  <si>
    <t>輸送</t>
  </si>
  <si>
    <t>ｔ/台</t>
  </si>
  <si>
    <t>km/回</t>
  </si>
  <si>
    <t>ｔ</t>
  </si>
  <si>
    <t>％</t>
  </si>
  <si>
    <t>油化</t>
  </si>
  <si>
    <t>kwh/ごみｔ</t>
  </si>
  <si>
    <t>ｔ/年</t>
  </si>
  <si>
    <t>kg/ごみｔ</t>
  </si>
  <si>
    <t>ごみ1tあたりの発電量</t>
  </si>
  <si>
    <t>活動量/原単位</t>
  </si>
  <si>
    <t>参考番号</t>
  </si>
  <si>
    <t>出典</t>
  </si>
  <si>
    <t>輸送</t>
  </si>
  <si>
    <t>事業名：○○株式会社　油化事業　</t>
  </si>
  <si>
    <t>処理フロー図</t>
  </si>
  <si>
    <t>（２）事業実施後</t>
  </si>
  <si>
    <t>②事業実施後</t>
  </si>
  <si>
    <t>①事業実施前（現状）</t>
  </si>
  <si>
    <t xml:space="preserve">※1 丸がモノ、四角がプロセスとする。
</t>
  </si>
  <si>
    <t>処理量(t)</t>
  </si>
  <si>
    <t>計算式、説明</t>
  </si>
  <si>
    <t>tkm</t>
  </si>
  <si>
    <t>トラックの積載重量 (a)</t>
  </si>
  <si>
    <t>積載率 (c)</t>
  </si>
  <si>
    <t>輸送距離 (d)</t>
  </si>
  <si>
    <t>計算値</t>
  </si>
  <si>
    <t>A</t>
  </si>
  <si>
    <t>活動量</t>
  </si>
  <si>
    <t>原単位</t>
  </si>
  <si>
    <t>活動量/
原単位</t>
  </si>
  <si>
    <t>サーマル（焼却）</t>
  </si>
  <si>
    <t>%</t>
  </si>
  <si>
    <t>kg-CO2/kg</t>
  </si>
  <si>
    <t>Mwh/年</t>
  </si>
  <si>
    <t>廃プラ含有率(a)</t>
  </si>
  <si>
    <t>焼却時の廃プラ1kg当たりのCO2排出量 (c)</t>
  </si>
  <si>
    <t>年間ごみ処理量 (d)</t>
  </si>
  <si>
    <t>年間電気使用量 (e)</t>
  </si>
  <si>
    <t>○○会社、実績値（平成25年度）</t>
  </si>
  <si>
    <t>○○会社、実績値（平成25年度）</t>
  </si>
  <si>
    <t>1kWh当たりのCO2排出量</t>
  </si>
  <si>
    <t>廃プラ以外のその他可燃ごみを含む</t>
  </si>
  <si>
    <t>環境省 2)</t>
  </si>
  <si>
    <t>環境省 3)</t>
  </si>
  <si>
    <t>KL/年</t>
  </si>
  <si>
    <t>A重油</t>
  </si>
  <si>
    <t>使用燃料種</t>
  </si>
  <si>
    <t>環境省 4)</t>
  </si>
  <si>
    <t>系統電力分＋サーマル発電分
（発電分は所内利用）</t>
  </si>
  <si>
    <t>ごみ1tあたりの焼却灰搬出量(b)</t>
  </si>
  <si>
    <t>ｔ/ごみｔ</t>
  </si>
  <si>
    <t>ｔ/ごみt</t>
  </si>
  <si>
    <t>○○会社、実績値（平成25年度）</t>
  </si>
  <si>
    <t>年間燃料使用量(f)</t>
  </si>
  <si>
    <t>ごみ1tあたりの電気使用量 (g)</t>
  </si>
  <si>
    <t>(g)＝(e)/(d)*1000</t>
  </si>
  <si>
    <t>1kWh当たりのCO2排出量(h)</t>
  </si>
  <si>
    <t>年間焼却灰搬出量 (k)</t>
  </si>
  <si>
    <t>ごみ1tあたりの焼却灰搬出量
(l)</t>
  </si>
  <si>
    <t>年間発電量(m)</t>
  </si>
  <si>
    <t>ごみ1tあたりの発電量(n)</t>
  </si>
  <si>
    <t>(n)＝(m)*1000/(d)</t>
  </si>
  <si>
    <t>埋立</t>
  </si>
  <si>
    <t>ごみ1t当たりの焼却灰搬出量</t>
  </si>
  <si>
    <t>A-NO2(b)より</t>
  </si>
  <si>
    <t>A-NO3(b)より</t>
  </si>
  <si>
    <t>kg/ごみt</t>
  </si>
  <si>
    <t>C</t>
  </si>
  <si>
    <t>A001</t>
  </si>
  <si>
    <t>A004</t>
  </si>
  <si>
    <t>A003</t>
  </si>
  <si>
    <t>A002</t>
  </si>
  <si>
    <t>A005</t>
  </si>
  <si>
    <t>A006</t>
  </si>
  <si>
    <t>A007</t>
  </si>
  <si>
    <t>A008</t>
  </si>
  <si>
    <t>A010</t>
  </si>
  <si>
    <t>A009</t>
  </si>
  <si>
    <t>A011</t>
  </si>
  <si>
    <t>A012</t>
  </si>
  <si>
    <t>ごみ1t当たりの廃プラ含有量(b)</t>
  </si>
  <si>
    <t>kg-CO2/kwh</t>
  </si>
  <si>
    <t>kg-CO2/kg</t>
  </si>
  <si>
    <t>埋立時の1kg当たりのCO2排出量</t>
  </si>
  <si>
    <t>%</t>
  </si>
  <si>
    <t>C003</t>
  </si>
  <si>
    <t>C004</t>
  </si>
  <si>
    <t>油化時の揮発(ﾌﾚｱ)分 (c)</t>
  </si>
  <si>
    <t>焼却時の廃プラ1kg当たりのCO2排出量　(d)</t>
  </si>
  <si>
    <t>油化時の廃プラ1kg当たりのCO2排出量 (e)</t>
  </si>
  <si>
    <t>○○事業、実証実験値</t>
  </si>
  <si>
    <t>○○事業、実証実験値</t>
  </si>
  <si>
    <t>C005</t>
  </si>
  <si>
    <t>C006</t>
  </si>
  <si>
    <t>サーマル
（焼却処理）</t>
  </si>
  <si>
    <t>生産物</t>
  </si>
  <si>
    <t>生産物</t>
  </si>
  <si>
    <t>　　2) 環境省「算定・報告・公表制度における算定方法・排出係数一覧」(合成繊維及び廃ゴムタイヤ以外の廃プラスチック類（産業廃棄物に限る。）)</t>
  </si>
  <si>
    <t>　　4) 環境省「算定・報告・公表制度における算定方法・排出係数一覧」(A重油)</t>
  </si>
  <si>
    <t>　　6) 産業環境管理協会「カーボンフットプリント制度試行事業CO2換算量共通原単位データベースver. 4.01 (国内データ)」</t>
  </si>
  <si>
    <t>使用なし</t>
  </si>
  <si>
    <t>ｔ/ごみｔ</t>
  </si>
  <si>
    <t>熱利用</t>
  </si>
  <si>
    <t>L/ごみｔ</t>
  </si>
  <si>
    <t>KL/ごみｔ</t>
  </si>
  <si>
    <t>KL/ごみｔ</t>
  </si>
  <si>
    <t>(l)＝(k)/(d)</t>
  </si>
  <si>
    <t>=1-歩留まり</t>
  </si>
  <si>
    <t>廃プラ以外の残渣</t>
  </si>
  <si>
    <t>MJ/L</t>
  </si>
  <si>
    <t>ごみ1t当たりのA品質油の利用量</t>
  </si>
  <si>
    <t>ごみ1t当たりのB品質油の製造量</t>
  </si>
  <si>
    <t>品質A油の熱量</t>
  </si>
  <si>
    <t>品質B油の熱量</t>
  </si>
  <si>
    <t>ごみ1tあたりの残渣搬出量
(i)</t>
  </si>
  <si>
    <t>ごみ1t当たりのA品質油の製造量(j)</t>
  </si>
  <si>
    <t>ごみ1t当たりのB品質油の製造量(k)</t>
  </si>
  <si>
    <t>灯油相当</t>
  </si>
  <si>
    <t>kg-CO2/L</t>
  </si>
  <si>
    <t>A重油相当</t>
  </si>
  <si>
    <t>C009</t>
  </si>
  <si>
    <t>C011</t>
  </si>
  <si>
    <t>C010</t>
  </si>
  <si>
    <t>C012</t>
  </si>
  <si>
    <t>採掘～熱利用</t>
  </si>
  <si>
    <t>　　　　（A重油ボイラーでの燃焼、灯油のボイラーでの燃焼）</t>
  </si>
  <si>
    <t xml:space="preserve">B(C の資源代替分）
</t>
  </si>
  <si>
    <t xml:space="preserve">D(A の資源代替分）
</t>
  </si>
  <si>
    <t>発電</t>
  </si>
  <si>
    <t>kwh/ごみｔ</t>
  </si>
  <si>
    <t>A-NO2(n)</t>
  </si>
  <si>
    <t>○○事業、実証実験値</t>
  </si>
  <si>
    <t>C-NO2(j)より、A重油代替</t>
  </si>
  <si>
    <t>C-NO2(k)より、灯油代替</t>
  </si>
  <si>
    <t>※ 活動量と原単位の参照先を算出結果のシートに記載していれば、以下の表形式でなくてもよい。</t>
  </si>
  <si>
    <t>1kWh当たりのCO2排出量</t>
  </si>
  <si>
    <t>D001</t>
  </si>
  <si>
    <t>D002</t>
  </si>
  <si>
    <t>A重油と同じと仮定</t>
  </si>
  <si>
    <t>灯油と同じと仮定</t>
  </si>
  <si>
    <t>A重油の1L当たりのCO2排出量</t>
  </si>
  <si>
    <t>灯油の1L当たりのCO2排出量</t>
  </si>
  <si>
    <t>採掘～熱利用</t>
  </si>
  <si>
    <t>C-NO2(j)より、Lに換算</t>
  </si>
  <si>
    <t>C-NO2(k)より、Lに換算</t>
  </si>
  <si>
    <t>A-NO3(b)より、kgに換算</t>
  </si>
  <si>
    <t>品質A油の1L当たりのCO2排出量</t>
  </si>
  <si>
    <t>品質B油の1L当たりのCO2排出量</t>
  </si>
  <si>
    <t>発電</t>
  </si>
  <si>
    <t xml:space="preserve">ごみ1tあたりの電気使用量 </t>
  </si>
  <si>
    <t>環境省 3)</t>
  </si>
  <si>
    <t>環境省 6)</t>
  </si>
  <si>
    <t>L/ごみt</t>
  </si>
  <si>
    <t>kg-CO2/tkm</t>
  </si>
  <si>
    <t>トラック輸送（4トン車：積載率75%）</t>
  </si>
  <si>
    <t>1tkmあたりのCO2排出量</t>
  </si>
  <si>
    <t>トラック輸送（10トン車：積載率100%）</t>
  </si>
  <si>
    <t>C</t>
  </si>
  <si>
    <t>トラック輸送（4トン車：積載率100%）</t>
  </si>
  <si>
    <t>▲▲運送会社、ヒアリング結果</t>
  </si>
  <si>
    <t>▲▲運送会社、ヒアリング結果</t>
  </si>
  <si>
    <t>　　1) 産業環境管理協会「カーボンフットプリント制度試行事業CO2換算量共通原単位データベースver. 4.01 (国内データ)」（以下、「CFP4.01」）</t>
  </si>
  <si>
    <t>CFP4.01  1)</t>
  </si>
  <si>
    <t xml:space="preserve">CFP4.01 </t>
  </si>
  <si>
    <t>CFP4.01</t>
  </si>
  <si>
    <t>埋立処分（一般廃棄物）</t>
  </si>
  <si>
    <t>ごみ1ｔあたりの燃料使用量</t>
  </si>
  <si>
    <t>A重油1L当たりのCO2排出量</t>
  </si>
  <si>
    <t>　　3) 環境省「平成25年度の電気事業者ごとの実排出係数・調整後排出係数等」(東京電力㈱、調整後排出係数)</t>
  </si>
  <si>
    <t>　　6) 環境省「平成25年度の電気事業者ごとの実排出係数・調整後排出係数等」(東京電力㈱、調整後排出係数)</t>
  </si>
  <si>
    <t>①ベースライン（現状）</t>
  </si>
  <si>
    <t>ベースライン（現状）の排出量</t>
  </si>
  <si>
    <t>ベースライン（現状）の排出量</t>
  </si>
  <si>
    <t>ベースライン（現状）の代替分</t>
  </si>
  <si>
    <t>（１）ベースライン（現状）</t>
  </si>
  <si>
    <t>　・廃プラを主成分とするごみ1t当たりの輸送、処理、サービスの製造、利用までに係るCO2排出量を推計した。</t>
  </si>
  <si>
    <t xml:space="preserve">※2 プロセスの番号は、算出結果のプロセスNOと合わせること。
</t>
  </si>
  <si>
    <t>L/ごみｔ</t>
  </si>
  <si>
    <t>ごみ1tあたりの輸送量</t>
  </si>
  <si>
    <t xml:space="preserve">輸送距離 </t>
  </si>
  <si>
    <t>積載率</t>
  </si>
  <si>
    <t>トラックの積載重量</t>
  </si>
  <si>
    <t>輸送距離</t>
  </si>
  <si>
    <t>(f)＝(b)*(d)</t>
  </si>
  <si>
    <t>tkm</t>
  </si>
  <si>
    <t>(i)=(f)/(d)*1000</t>
  </si>
  <si>
    <t>(1-歩留分)は空気中に排出されると想定
(e)=(c)*(d)</t>
  </si>
  <si>
    <t>ごみ1tあたり焼却灰の輸送量</t>
  </si>
  <si>
    <t>ごみ1tあたり焼却灰の輸送量</t>
  </si>
  <si>
    <t>エコタウンCO2削減効果算出シート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</si>
</sst>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00;[Red]\-#,##0.000"/>
    <numFmt numFmtId="178" formatCode="#,##0.0;[Red]\-#,##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* #,##0&quot;¥&quot;\!\ _F_-;&quot;¥&quot;\!\-* #,##0&quot;¥&quot;\!\ _F_-;_-* &quot;-&quot;&quot;¥&quot;\!\ _F_-;_-@_-"/>
    <numFmt numFmtId="182" formatCode="_ * #,##0.00_ ;_ * &quot;¥&quot;\!\-#,##0.00_ ;_ * &quot;-&quot;??_ ;_ @_ "/>
    <numFmt numFmtId="183" formatCode="_ * #,##0_ ;_ * &quot;¥&quot;\!\-#,##0_ ;_ * &quot;-&quot;_ ;_ @_ "/>
    <numFmt numFmtId="184" formatCode="#,##0.0&quot;人月&quot;"/>
    <numFmt numFmtId="185" formatCode="&quot;¥&quot;#,##0.00;[Red]&quot;¥&quot;&quot;¥&quot;\!\-#,##0.00"/>
    <numFmt numFmtId="186" formatCode="&quot;¥&quot;#,##0;[Red]&quot;¥&quot;&quot;¥&quot;\!\-#,##0"/>
    <numFmt numFmtId="187" formatCode="[Blue][&gt;100]#,##0.0;[Red][&lt;95]#,##0.0;General"/>
    <numFmt numFmtId="188" formatCode="[Blue][&gt;100]#,##0.0;[Red][&lt;95]#,##0.0;0.0"/>
    <numFmt numFmtId="189" formatCode="0.000_ "/>
    <numFmt numFmtId="190" formatCode="#,##0.0"/>
    <numFmt numFmtId="191" formatCode="0.00_ "/>
    <numFmt numFmtId="192" formatCode="#,##0.000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ゴシック"/>
      <family val="3"/>
    </font>
    <font>
      <i/>
      <sz val="11"/>
      <name val="明朝"/>
      <family val="1"/>
    </font>
    <font>
      <sz val="8"/>
      <name val="Arial"/>
      <family val="2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・団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sz val="11"/>
      <name val="ＭＳ ・団"/>
      <family val="1"/>
    </font>
    <font>
      <b/>
      <sz val="14.5"/>
      <name val="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30"/>
      <name val="ＭＳ Ｐゴシック"/>
      <family val="3"/>
    </font>
    <font>
      <u val="single"/>
      <sz val="12"/>
      <color indexed="8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63"/>
      <name val="メイリオ"/>
      <family val="3"/>
    </font>
    <font>
      <sz val="10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ゴシック"/>
      <family val="3"/>
    </font>
    <font>
      <sz val="11"/>
      <color rgb="FF0033CC"/>
      <name val="ＭＳ Ｐゴシック"/>
      <family val="3"/>
    </font>
    <font>
      <u val="single"/>
      <sz val="12"/>
      <color theme="1"/>
      <name val="Calibri"/>
      <family val="3"/>
    </font>
    <font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3A4D5B"/>
      <name val="メイリオ"/>
      <family val="3"/>
    </font>
    <font>
      <sz val="11"/>
      <color rgb="FF0033CC"/>
      <name val="Calibri"/>
      <family val="3"/>
    </font>
    <font>
      <sz val="10.5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hair"/>
      <bottom/>
    </border>
    <border>
      <left style="medium"/>
      <right style="thin"/>
      <top style="thin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 style="dashed"/>
      <bottom/>
    </border>
  </borders>
  <cellStyleXfs count="25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76" fontId="6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7" fillId="0" borderId="0">
      <alignment horizontal="left"/>
      <protection/>
    </xf>
    <xf numFmtId="38" fontId="18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8" fillId="0" borderId="2">
      <alignment horizontal="left" vertical="center"/>
      <protection/>
    </xf>
    <xf numFmtId="0" fontId="8" fillId="0" borderId="2">
      <alignment horizontal="left" vertical="center"/>
      <protection/>
    </xf>
    <xf numFmtId="10" fontId="18" fillId="21" borderId="3" applyNumberFormat="0" applyBorder="0" applyAlignment="0" applyProtection="0"/>
    <xf numFmtId="1" fontId="19" fillId="0" borderId="0" applyProtection="0">
      <alignment/>
    </xf>
    <xf numFmtId="49" fontId="20" fillId="0" borderId="0" applyNumberFormat="0" applyFill="0" applyBorder="0" applyAlignment="0">
      <protection/>
    </xf>
    <xf numFmtId="181" fontId="21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0" fontId="23" fillId="0" borderId="0" applyNumberFormat="0" applyFont="0" applyFill="0" applyBorder="0" applyAlignment="0" applyProtection="0"/>
    <xf numFmtId="0" fontId="24" fillId="0" borderId="4">
      <alignment horizontal="center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12" fillId="0" borderId="0" applyNumberFormat="0" applyFill="0" applyAlignment="0">
      <protection/>
    </xf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25" fillId="0" borderId="0">
      <alignment/>
      <protection/>
    </xf>
    <xf numFmtId="0" fontId="62" fillId="0" borderId="0" applyNumberFormat="0" applyFill="0" applyBorder="0" applyAlignment="0" applyProtection="0"/>
    <xf numFmtId="0" fontId="63" fillId="28" borderId="5" applyNumberFormat="0" applyAlignment="0" applyProtection="0"/>
    <xf numFmtId="0" fontId="64" fillId="29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0" borderId="6" applyNumberFormat="0" applyFont="0" applyAlignment="0" applyProtection="0"/>
    <xf numFmtId="0" fontId="65" fillId="0" borderId="7" applyNumberFormat="0" applyFill="0" applyAlignment="0" applyProtection="0"/>
    <xf numFmtId="41" fontId="5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8" applyNumberFormat="0" applyAlignment="0" applyProtection="0"/>
    <xf numFmtId="0" fontId="68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32" borderId="13" applyNumberFormat="0" applyAlignment="0" applyProtection="0"/>
    <xf numFmtId="184" fontId="21" fillId="0" borderId="0">
      <alignment/>
      <protection/>
    </xf>
    <xf numFmtId="0" fontId="74" fillId="0" borderId="0" applyNumberFormat="0" applyFill="0" applyBorder="0" applyAlignment="0" applyProtection="0"/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75" fillId="33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6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2" fillId="0" borderId="0">
      <alignment vertical="center"/>
      <protection/>
    </xf>
    <xf numFmtId="0" fontId="28" fillId="0" borderId="0">
      <alignment/>
      <protection/>
    </xf>
    <xf numFmtId="0" fontId="76" fillId="0" borderId="0">
      <alignment vertical="center"/>
      <protection/>
    </xf>
    <xf numFmtId="0" fontId="13" fillId="0" borderId="0">
      <alignment/>
      <protection/>
    </xf>
    <xf numFmtId="187" fontId="27" fillId="0" borderId="14">
      <alignment/>
      <protection locked="0"/>
    </xf>
    <xf numFmtId="188" fontId="27" fillId="34" borderId="15">
      <alignment/>
      <protection/>
    </xf>
    <xf numFmtId="0" fontId="77" fillId="35" borderId="0" applyNumberFormat="0" applyBorder="0" applyAlignment="0" applyProtection="0"/>
  </cellStyleXfs>
  <cellXfs count="347">
    <xf numFmtId="0" fontId="0" fillId="0" borderId="0" xfId="0" applyFont="1" applyAlignment="1">
      <alignment vertical="center"/>
    </xf>
    <xf numFmtId="0" fontId="2" fillId="0" borderId="0" xfId="116">
      <alignment/>
      <protection/>
    </xf>
    <xf numFmtId="0" fontId="2" fillId="0" borderId="0" xfId="116" applyFont="1">
      <alignment/>
      <protection/>
    </xf>
    <xf numFmtId="0" fontId="2" fillId="0" borderId="0" xfId="116" applyAlignment="1">
      <alignment vertical="center"/>
      <protection/>
    </xf>
    <xf numFmtId="0" fontId="2" fillId="0" borderId="0" xfId="116" applyAlignment="1">
      <alignment vertical="center" wrapText="1"/>
      <protection/>
    </xf>
    <xf numFmtId="0" fontId="2" fillId="0" borderId="16" xfId="116" applyBorder="1" applyAlignment="1">
      <alignment vertical="center"/>
      <protection/>
    </xf>
    <xf numFmtId="0" fontId="2" fillId="0" borderId="2" xfId="116" applyBorder="1" applyAlignment="1">
      <alignment vertical="center"/>
      <protection/>
    </xf>
    <xf numFmtId="38" fontId="2" fillId="0" borderId="3" xfId="86" applyBorder="1" applyAlignment="1">
      <alignment vertical="center"/>
    </xf>
    <xf numFmtId="0" fontId="2" fillId="0" borderId="0" xfId="116" applyBorder="1" applyAlignment="1">
      <alignment horizontal="left" vertical="center"/>
      <protection/>
    </xf>
    <xf numFmtId="0" fontId="2" fillId="0" borderId="0" xfId="116" applyBorder="1" applyAlignment="1">
      <alignment vertical="center"/>
      <protection/>
    </xf>
    <xf numFmtId="0" fontId="2" fillId="0" borderId="0" xfId="116" applyFill="1" applyBorder="1" applyAlignment="1">
      <alignment vertical="center"/>
      <protection/>
    </xf>
    <xf numFmtId="0" fontId="2" fillId="0" borderId="0" xfId="116" applyFill="1" applyBorder="1" applyAlignment="1">
      <alignment vertical="center" wrapText="1"/>
      <protection/>
    </xf>
    <xf numFmtId="177" fontId="14" fillId="0" borderId="0" xfId="86" applyNumberFormat="1" applyFont="1" applyFill="1" applyBorder="1" applyAlignment="1">
      <alignment vertical="center"/>
    </xf>
    <xf numFmtId="38" fontId="14" fillId="0" borderId="0" xfId="84" applyFont="1" applyBorder="1" applyAlignment="1">
      <alignment vertical="center"/>
    </xf>
    <xf numFmtId="0" fontId="2" fillId="12" borderId="3" xfId="116" applyFill="1" applyBorder="1" applyAlignment="1">
      <alignment horizontal="center" vertical="center"/>
      <protection/>
    </xf>
    <xf numFmtId="0" fontId="2" fillId="0" borderId="17" xfId="116" applyBorder="1" applyAlignment="1">
      <alignment vertical="center"/>
      <protection/>
    </xf>
    <xf numFmtId="0" fontId="2" fillId="0" borderId="17" xfId="116" applyFill="1" applyBorder="1" applyAlignment="1">
      <alignment vertical="center"/>
      <protection/>
    </xf>
    <xf numFmtId="38" fontId="2" fillId="0" borderId="17" xfId="86" applyFont="1" applyFill="1" applyBorder="1" applyAlignment="1">
      <alignment horizontal="right" vertical="center"/>
    </xf>
    <xf numFmtId="0" fontId="2" fillId="0" borderId="3" xfId="116" applyFill="1" applyBorder="1" applyAlignment="1">
      <alignment vertical="center" wrapText="1"/>
      <protection/>
    </xf>
    <xf numFmtId="177" fontId="2" fillId="0" borderId="3" xfId="86" applyNumberFormat="1" applyFill="1" applyBorder="1" applyAlignment="1">
      <alignment vertical="center"/>
    </xf>
    <xf numFmtId="0" fontId="2" fillId="0" borderId="3" xfId="116" applyFill="1" applyBorder="1" applyAlignment="1">
      <alignment vertical="center"/>
      <protection/>
    </xf>
    <xf numFmtId="0" fontId="2" fillId="0" borderId="3" xfId="116" applyBorder="1" applyAlignment="1">
      <alignment vertical="center"/>
      <protection/>
    </xf>
    <xf numFmtId="0" fontId="2" fillId="0" borderId="0" xfId="116" applyAlignment="1">
      <alignment horizontal="right" vertical="center"/>
      <protection/>
    </xf>
    <xf numFmtId="3" fontId="2" fillId="0" borderId="0" xfId="116" applyNumberFormat="1" applyAlignment="1">
      <alignment vertical="center"/>
      <protection/>
    </xf>
    <xf numFmtId="0" fontId="16" fillId="0" borderId="0" xfId="116" applyFont="1">
      <alignment/>
      <protection/>
    </xf>
    <xf numFmtId="0" fontId="2" fillId="0" borderId="3" xfId="116" applyBorder="1" applyAlignment="1">
      <alignment horizontal="center" vertical="center"/>
      <protection/>
    </xf>
    <xf numFmtId="0" fontId="2" fillId="0" borderId="3" xfId="116" applyBorder="1" applyAlignment="1">
      <alignment horizontal="right" vertical="center"/>
      <protection/>
    </xf>
    <xf numFmtId="0" fontId="2" fillId="0" borderId="0" xfId="116" applyFont="1" applyBorder="1" applyAlignment="1">
      <alignment vertical="center"/>
      <protection/>
    </xf>
    <xf numFmtId="0" fontId="2" fillId="0" borderId="0" xfId="116" applyFont="1" applyBorder="1" applyAlignment="1">
      <alignment horizontal="left" vertical="center"/>
      <protection/>
    </xf>
    <xf numFmtId="0" fontId="2" fillId="0" borderId="0" xfId="116" applyFont="1" applyFill="1" applyBorder="1" applyAlignment="1">
      <alignment vertical="center" wrapText="1"/>
      <protection/>
    </xf>
    <xf numFmtId="0" fontId="2" fillId="12" borderId="17" xfId="116" applyFill="1" applyBorder="1" applyAlignment="1">
      <alignment horizontal="center" vertical="center"/>
      <protection/>
    </xf>
    <xf numFmtId="0" fontId="2" fillId="12" borderId="18" xfId="116" applyFill="1" applyBorder="1" applyAlignment="1">
      <alignment horizontal="center" vertical="center"/>
      <protection/>
    </xf>
    <xf numFmtId="0" fontId="2" fillId="12" borderId="17" xfId="116" applyFill="1" applyBorder="1" applyAlignment="1">
      <alignment horizontal="center" vertical="center" wrapText="1"/>
      <protection/>
    </xf>
    <xf numFmtId="0" fontId="2" fillId="0" borderId="19" xfId="116" applyBorder="1" applyAlignment="1">
      <alignment vertical="center"/>
      <protection/>
    </xf>
    <xf numFmtId="0" fontId="2" fillId="0" borderId="20" xfId="116" applyFill="1" applyBorder="1" applyAlignment="1">
      <alignment vertical="center"/>
      <protection/>
    </xf>
    <xf numFmtId="0" fontId="2" fillId="0" borderId="20" xfId="116" applyFill="1" applyBorder="1" applyAlignment="1">
      <alignment horizontal="left" vertical="center"/>
      <protection/>
    </xf>
    <xf numFmtId="0" fontId="2" fillId="36" borderId="0" xfId="116" applyFont="1" applyFill="1" applyBorder="1" applyAlignment="1">
      <alignment vertical="center"/>
      <protection/>
    </xf>
    <xf numFmtId="0" fontId="78" fillId="0" borderId="0" xfId="116" applyFont="1" applyFill="1" applyBorder="1" applyAlignment="1">
      <alignment vertical="center"/>
      <protection/>
    </xf>
    <xf numFmtId="0" fontId="78" fillId="0" borderId="0" xfId="116" applyFont="1" applyFill="1" applyBorder="1" applyAlignment="1">
      <alignment vertical="center" wrapText="1"/>
      <protection/>
    </xf>
    <xf numFmtId="38" fontId="14" fillId="0" borderId="0" xfId="86" applyNumberFormat="1" applyFont="1" applyFill="1" applyBorder="1" applyAlignment="1">
      <alignment vertical="center"/>
    </xf>
    <xf numFmtId="38" fontId="14" fillId="0" borderId="2" xfId="84" applyFont="1" applyBorder="1" applyAlignment="1">
      <alignment vertical="center"/>
    </xf>
    <xf numFmtId="0" fontId="2" fillId="0" borderId="21" xfId="116" applyBorder="1" applyAlignment="1">
      <alignment vertical="center"/>
      <protection/>
    </xf>
    <xf numFmtId="0" fontId="2" fillId="0" borderId="22" xfId="116" applyBorder="1" applyAlignment="1">
      <alignment vertical="center"/>
      <protection/>
    </xf>
    <xf numFmtId="38" fontId="2" fillId="0" borderId="17" xfId="86" applyBorder="1" applyAlignment="1">
      <alignment vertical="center"/>
    </xf>
    <xf numFmtId="0" fontId="14" fillId="0" borderId="23" xfId="116" applyFont="1" applyBorder="1" applyAlignment="1">
      <alignment vertical="center"/>
      <protection/>
    </xf>
    <xf numFmtId="0" fontId="14" fillId="0" borderId="24" xfId="116" applyFont="1" applyBorder="1" applyAlignment="1">
      <alignment vertical="center"/>
      <protection/>
    </xf>
    <xf numFmtId="38" fontId="14" fillId="0" borderId="25" xfId="84" applyFont="1" applyBorder="1" applyAlignment="1">
      <alignment vertical="center"/>
    </xf>
    <xf numFmtId="0" fontId="2" fillId="0" borderId="25" xfId="116" applyBorder="1" applyAlignment="1">
      <alignment horizontal="left" vertical="center"/>
      <protection/>
    </xf>
    <xf numFmtId="0" fontId="2" fillId="0" borderId="23" xfId="116" applyBorder="1" applyAlignment="1">
      <alignment vertical="center"/>
      <protection/>
    </xf>
    <xf numFmtId="0" fontId="2" fillId="0" borderId="17" xfId="116" applyBorder="1" applyAlignment="1">
      <alignment horizontal="center" vertical="center"/>
      <protection/>
    </xf>
    <xf numFmtId="0" fontId="79" fillId="0" borderId="0" xfId="116" applyFont="1">
      <alignment/>
      <protection/>
    </xf>
    <xf numFmtId="0" fontId="2" fillId="12" borderId="3" xfId="116" applyFill="1" applyBorder="1" applyAlignment="1">
      <alignment horizontal="center" vertical="center" wrapText="1"/>
      <protection/>
    </xf>
    <xf numFmtId="0" fontId="80" fillId="0" borderId="0" xfId="0" applyFont="1" applyAlignment="1">
      <alignment vertical="center"/>
    </xf>
    <xf numFmtId="38" fontId="2" fillId="0" borderId="26" xfId="84" applyFont="1" applyFill="1" applyBorder="1" applyAlignment="1">
      <alignment vertical="center"/>
    </xf>
    <xf numFmtId="0" fontId="2" fillId="0" borderId="27" xfId="116" applyBorder="1" applyAlignment="1">
      <alignment vertical="center"/>
      <protection/>
    </xf>
    <xf numFmtId="0" fontId="2" fillId="36" borderId="28" xfId="116" applyFont="1" applyFill="1" applyBorder="1" applyAlignment="1">
      <alignment vertical="center"/>
      <protection/>
    </xf>
    <xf numFmtId="0" fontId="2" fillId="36" borderId="29" xfId="116" applyFont="1" applyFill="1" applyBorder="1" applyAlignment="1">
      <alignment vertical="center"/>
      <protection/>
    </xf>
    <xf numFmtId="0" fontId="78" fillId="0" borderId="30" xfId="116" applyFont="1" applyFill="1" applyBorder="1" applyAlignment="1">
      <alignment vertical="center"/>
      <protection/>
    </xf>
    <xf numFmtId="0" fontId="78" fillId="0" borderId="30" xfId="116" applyFont="1" applyFill="1" applyBorder="1" applyAlignment="1">
      <alignment vertical="center" wrapText="1"/>
      <protection/>
    </xf>
    <xf numFmtId="0" fontId="78" fillId="36" borderId="29" xfId="116" applyFont="1" applyFill="1" applyBorder="1" applyAlignment="1">
      <alignment vertical="center"/>
      <protection/>
    </xf>
    <xf numFmtId="0" fontId="78" fillId="36" borderId="30" xfId="116" applyFont="1" applyFill="1" applyBorder="1" applyAlignment="1">
      <alignment vertical="center"/>
      <protection/>
    </xf>
    <xf numFmtId="0" fontId="78" fillId="36" borderId="30" xfId="116" applyFont="1" applyFill="1" applyBorder="1" applyAlignment="1">
      <alignment vertical="center" wrapText="1"/>
      <protection/>
    </xf>
    <xf numFmtId="38" fontId="14" fillId="36" borderId="31" xfId="84" applyFont="1" applyFill="1" applyBorder="1" applyAlignment="1">
      <alignment vertical="center"/>
    </xf>
    <xf numFmtId="0" fontId="2" fillId="12" borderId="16" xfId="116" applyFill="1" applyBorder="1" applyAlignment="1">
      <alignment horizontal="center" vertical="center"/>
      <protection/>
    </xf>
    <xf numFmtId="0" fontId="2" fillId="12" borderId="19" xfId="116" applyFill="1" applyBorder="1" applyAlignment="1">
      <alignment horizontal="center" vertical="center"/>
      <protection/>
    </xf>
    <xf numFmtId="0" fontId="2" fillId="12" borderId="2" xfId="116" applyFill="1" applyBorder="1" applyAlignment="1">
      <alignment horizontal="center" vertical="center"/>
      <protection/>
    </xf>
    <xf numFmtId="0" fontId="2" fillId="12" borderId="32" xfId="116" applyFill="1" applyBorder="1" applyAlignment="1">
      <alignment horizontal="center" vertical="center"/>
      <protection/>
    </xf>
    <xf numFmtId="0" fontId="2" fillId="12" borderId="33" xfId="116" applyFill="1" applyBorder="1" applyAlignment="1">
      <alignment horizontal="center" vertical="center"/>
      <protection/>
    </xf>
    <xf numFmtId="0" fontId="1" fillId="0" borderId="0" xfId="116" applyFont="1" applyFill="1" applyBorder="1" applyAlignment="1">
      <alignment/>
      <protection/>
    </xf>
    <xf numFmtId="0" fontId="2" fillId="0" borderId="0" xfId="116" applyFont="1" applyFill="1" applyBorder="1" applyAlignment="1">
      <alignment horizontal="center"/>
      <protection/>
    </xf>
    <xf numFmtId="0" fontId="2" fillId="0" borderId="0" xfId="116" applyFont="1" applyFill="1" applyBorder="1" applyAlignment="1">
      <alignment/>
      <protection/>
    </xf>
    <xf numFmtId="0" fontId="0" fillId="0" borderId="0" xfId="0" applyAlignment="1">
      <alignment vertical="center"/>
    </xf>
    <xf numFmtId="0" fontId="2" fillId="0" borderId="0" xfId="116" applyFont="1" applyBorder="1" applyAlignment="1">
      <alignment wrapText="1"/>
      <protection/>
    </xf>
    <xf numFmtId="49" fontId="2" fillId="0" borderId="17" xfId="116" applyNumberFormat="1" applyFill="1" applyBorder="1" applyAlignment="1">
      <alignment vertical="center"/>
      <protection/>
    </xf>
    <xf numFmtId="49" fontId="78" fillId="36" borderId="30" xfId="116" applyNumberFormat="1" applyFont="1" applyFill="1" applyBorder="1" applyAlignment="1">
      <alignment vertical="center"/>
      <protection/>
    </xf>
    <xf numFmtId="49" fontId="2" fillId="12" borderId="17" xfId="116" applyNumberFormat="1" applyFill="1" applyBorder="1" applyAlignment="1">
      <alignment horizontal="center" vertical="center"/>
      <protection/>
    </xf>
    <xf numFmtId="49" fontId="78" fillId="0" borderId="30" xfId="116" applyNumberFormat="1" applyFont="1" applyFill="1" applyBorder="1" applyAlignment="1">
      <alignment vertical="center"/>
      <protection/>
    </xf>
    <xf numFmtId="0" fontId="2" fillId="12" borderId="32" xfId="116" applyFill="1" applyBorder="1" applyAlignment="1">
      <alignment horizontal="center" vertical="center"/>
      <protection/>
    </xf>
    <xf numFmtId="0" fontId="2" fillId="12" borderId="33" xfId="116" applyFill="1" applyBorder="1" applyAlignment="1">
      <alignment horizontal="center" vertical="center"/>
      <protection/>
    </xf>
    <xf numFmtId="0" fontId="2" fillId="12" borderId="16" xfId="116" applyFill="1" applyBorder="1" applyAlignment="1">
      <alignment horizontal="center" vertical="center"/>
      <protection/>
    </xf>
    <xf numFmtId="0" fontId="2" fillId="12" borderId="19" xfId="116" applyFill="1" applyBorder="1" applyAlignment="1">
      <alignment horizontal="center" vertical="center"/>
      <protection/>
    </xf>
    <xf numFmtId="0" fontId="2" fillId="12" borderId="2" xfId="116" applyFill="1" applyBorder="1" applyAlignment="1">
      <alignment horizontal="center" vertical="center"/>
      <protection/>
    </xf>
    <xf numFmtId="49" fontId="2" fillId="0" borderId="0" xfId="116" applyNumberFormat="1" applyFont="1">
      <alignment/>
      <protection/>
    </xf>
    <xf numFmtId="178" fontId="2" fillId="0" borderId="26" xfId="84" applyNumberFormat="1" applyFont="1" applyFill="1" applyBorder="1" applyAlignment="1">
      <alignment vertical="center"/>
    </xf>
    <xf numFmtId="40" fontId="2" fillId="0" borderId="26" xfId="84" applyNumberFormat="1" applyFont="1" applyFill="1" applyBorder="1" applyAlignment="1">
      <alignment vertical="center"/>
    </xf>
    <xf numFmtId="38" fontId="2" fillId="37" borderId="17" xfId="86" applyFont="1" applyFill="1" applyBorder="1" applyAlignment="1">
      <alignment horizontal="right" vertical="center"/>
    </xf>
    <xf numFmtId="177" fontId="2" fillId="16" borderId="3" xfId="86" applyNumberFormat="1" applyFill="1" applyBorder="1" applyAlignment="1">
      <alignment vertical="center"/>
    </xf>
    <xf numFmtId="38" fontId="2" fillId="0" borderId="26" xfId="84" applyNumberFormat="1" applyFont="1" applyFill="1" applyBorder="1" applyAlignment="1">
      <alignment vertical="center"/>
    </xf>
    <xf numFmtId="40" fontId="2" fillId="16" borderId="3" xfId="86" applyNumberFormat="1" applyFill="1" applyBorder="1" applyAlignment="1">
      <alignment vertical="center"/>
    </xf>
    <xf numFmtId="191" fontId="2" fillId="16" borderId="17" xfId="116" applyNumberFormat="1" applyFill="1" applyBorder="1" applyAlignment="1">
      <alignment vertical="center"/>
      <protection/>
    </xf>
    <xf numFmtId="0" fontId="2" fillId="12" borderId="3" xfId="116" applyFont="1" applyFill="1" applyBorder="1" applyAlignment="1">
      <alignment vertical="center"/>
      <protection/>
    </xf>
    <xf numFmtId="0" fontId="2" fillId="12" borderId="2" xfId="116" applyFont="1" applyFill="1" applyBorder="1" applyAlignment="1">
      <alignment vertical="center"/>
      <protection/>
    </xf>
    <xf numFmtId="49" fontId="2" fillId="12" borderId="3" xfId="116" applyNumberFormat="1" applyFont="1" applyFill="1" applyBorder="1" applyAlignment="1">
      <alignment vertical="center"/>
      <protection/>
    </xf>
    <xf numFmtId="0" fontId="1" fillId="12" borderId="18" xfId="116" applyFont="1" applyFill="1" applyBorder="1" applyAlignment="1">
      <alignment vertical="center"/>
      <protection/>
    </xf>
    <xf numFmtId="0" fontId="2" fillId="12" borderId="34" xfId="116" applyFont="1" applyFill="1" applyBorder="1" applyAlignment="1">
      <alignment horizontal="center" vertical="center"/>
      <protection/>
    </xf>
    <xf numFmtId="0" fontId="2" fillId="12" borderId="35" xfId="116" applyFont="1" applyFill="1" applyBorder="1" applyAlignment="1">
      <alignment horizontal="center" vertical="center"/>
      <protection/>
    </xf>
    <xf numFmtId="0" fontId="2" fillId="12" borderId="17" xfId="116" applyFont="1" applyFill="1" applyBorder="1" applyAlignment="1">
      <alignment horizontal="center" vertical="center"/>
      <protection/>
    </xf>
    <xf numFmtId="0" fontId="2" fillId="12" borderId="3" xfId="116" applyFont="1" applyFill="1" applyBorder="1" applyAlignment="1">
      <alignment horizontal="center" vertical="center"/>
      <protection/>
    </xf>
    <xf numFmtId="0" fontId="2" fillId="12" borderId="3" xfId="116" applyFont="1" applyFill="1" applyBorder="1" applyAlignment="1">
      <alignment horizontal="left" vertical="center"/>
      <protection/>
    </xf>
    <xf numFmtId="0" fontId="2" fillId="12" borderId="2" xfId="116" applyFont="1" applyFill="1" applyBorder="1" applyAlignment="1">
      <alignment horizontal="left" vertical="center"/>
      <protection/>
    </xf>
    <xf numFmtId="49" fontId="2" fillId="12" borderId="3" xfId="116" applyNumberFormat="1" applyFont="1" applyFill="1" applyBorder="1" applyAlignment="1">
      <alignment horizontal="left" vertical="center"/>
      <protection/>
    </xf>
    <xf numFmtId="0" fontId="1" fillId="12" borderId="18" xfId="116" applyFont="1" applyFill="1" applyBorder="1" applyAlignment="1">
      <alignment horizontal="left" vertical="center"/>
      <protection/>
    </xf>
    <xf numFmtId="0" fontId="2" fillId="12" borderId="34" xfId="116" applyFont="1" applyFill="1" applyBorder="1" applyAlignment="1">
      <alignment horizontal="left" vertical="center"/>
      <protection/>
    </xf>
    <xf numFmtId="0" fontId="2" fillId="12" borderId="35" xfId="116" applyFont="1" applyFill="1" applyBorder="1" applyAlignment="1">
      <alignment horizontal="left" vertical="center"/>
      <protection/>
    </xf>
    <xf numFmtId="0" fontId="2" fillId="12" borderId="17" xfId="116" applyFont="1" applyFill="1" applyBorder="1" applyAlignment="1">
      <alignment horizontal="left" vertical="center"/>
      <protection/>
    </xf>
    <xf numFmtId="0" fontId="2" fillId="12" borderId="3" xfId="116" applyFont="1" applyFill="1" applyBorder="1" applyAlignment="1">
      <alignment horizontal="left" vertical="center"/>
      <protection/>
    </xf>
    <xf numFmtId="49" fontId="2" fillId="0" borderId="36" xfId="116" applyNumberFormat="1" applyFont="1" applyFill="1" applyBorder="1" applyAlignment="1">
      <alignment vertical="center"/>
      <protection/>
    </xf>
    <xf numFmtId="0" fontId="2" fillId="0" borderId="37" xfId="116" applyBorder="1" applyAlignment="1">
      <alignment vertical="center"/>
      <protection/>
    </xf>
    <xf numFmtId="0" fontId="2" fillId="36" borderId="38" xfId="116" applyFill="1" applyBorder="1" applyAlignment="1">
      <alignment vertical="center" wrapText="1"/>
      <protection/>
    </xf>
    <xf numFmtId="0" fontId="2" fillId="12" borderId="3" xfId="116" applyFont="1" applyFill="1" applyBorder="1" applyAlignment="1">
      <alignment horizontal="left" vertical="center" wrapText="1"/>
      <protection/>
    </xf>
    <xf numFmtId="0" fontId="2" fillId="12" borderId="3" xfId="116" applyFont="1" applyFill="1" applyBorder="1" applyAlignment="1">
      <alignment vertical="top" wrapText="1"/>
      <protection/>
    </xf>
    <xf numFmtId="0" fontId="2" fillId="12" borderId="17" xfId="116" applyFont="1" applyFill="1" applyBorder="1" applyAlignment="1">
      <alignment vertical="top" wrapText="1"/>
      <protection/>
    </xf>
    <xf numFmtId="49" fontId="2" fillId="12" borderId="17" xfId="116" applyNumberFormat="1" applyFont="1" applyFill="1" applyBorder="1" applyAlignment="1">
      <alignment vertical="top"/>
      <protection/>
    </xf>
    <xf numFmtId="0" fontId="1" fillId="12" borderId="18" xfId="116" applyFont="1" applyFill="1" applyBorder="1" applyAlignment="1">
      <alignment vertical="top"/>
      <protection/>
    </xf>
    <xf numFmtId="0" fontId="2" fillId="12" borderId="18" xfId="116" applyFont="1" applyFill="1" applyBorder="1" applyAlignment="1">
      <alignment horizontal="center" vertical="top"/>
      <protection/>
    </xf>
    <xf numFmtId="0" fontId="2" fillId="12" borderId="17" xfId="116" applyFont="1" applyFill="1" applyBorder="1" applyAlignment="1">
      <alignment horizontal="center" vertical="top"/>
      <protection/>
    </xf>
    <xf numFmtId="11" fontId="29" fillId="0" borderId="3" xfId="87" applyNumberFormat="1" applyFont="1" applyFill="1" applyBorder="1" applyAlignment="1">
      <alignment horizontal="left" vertical="center" wrapText="1" shrinkToFit="1"/>
    </xf>
    <xf numFmtId="0" fontId="28" fillId="0" borderId="3" xfId="172" applyFont="1" applyBorder="1" applyAlignment="1">
      <alignment vertical="center" wrapText="1"/>
      <protection/>
    </xf>
    <xf numFmtId="0" fontId="30" fillId="0" borderId="3" xfId="172" applyFont="1" applyBorder="1" applyAlignment="1">
      <alignment horizontal="center" vertical="center" wrapText="1"/>
      <protection/>
    </xf>
    <xf numFmtId="0" fontId="2" fillId="12" borderId="3" xfId="116" applyFont="1" applyFill="1" applyBorder="1" applyAlignment="1">
      <alignment vertical="top"/>
      <protection/>
    </xf>
    <xf numFmtId="0" fontId="2" fillId="12" borderId="2" xfId="116" applyFont="1" applyFill="1" applyBorder="1" applyAlignment="1">
      <alignment vertical="top"/>
      <protection/>
    </xf>
    <xf numFmtId="0" fontId="29" fillId="0" borderId="3" xfId="172" applyFont="1" applyFill="1" applyBorder="1" applyAlignment="1">
      <alignment horizontal="center" vertical="center" wrapText="1"/>
      <protection/>
    </xf>
    <xf numFmtId="0" fontId="29" fillId="0" borderId="3" xfId="172" applyFont="1" applyBorder="1" applyAlignment="1">
      <alignment horizontal="center" vertical="center" wrapText="1"/>
      <protection/>
    </xf>
    <xf numFmtId="0" fontId="29" fillId="0" borderId="3" xfId="172" applyFont="1" applyBorder="1" applyAlignment="1">
      <alignment vertical="center" wrapText="1"/>
      <protection/>
    </xf>
    <xf numFmtId="0" fontId="29" fillId="0" borderId="3" xfId="172" applyFont="1" applyFill="1" applyBorder="1" applyAlignment="1">
      <alignment vertical="center" wrapText="1"/>
      <protection/>
    </xf>
    <xf numFmtId="0" fontId="28" fillId="0" borderId="3" xfId="172" applyFont="1" applyBorder="1" applyAlignment="1">
      <alignment horizontal="center" vertical="center" wrapText="1"/>
      <protection/>
    </xf>
    <xf numFmtId="0" fontId="2" fillId="0" borderId="17" xfId="116" applyFont="1" applyFill="1" applyBorder="1" applyAlignment="1">
      <alignment vertical="center" wrapText="1"/>
      <protection/>
    </xf>
    <xf numFmtId="49" fontId="2" fillId="0" borderId="3" xfId="116" applyNumberFormat="1" applyFill="1" applyBorder="1" applyAlignment="1">
      <alignment vertical="center" wrapText="1"/>
      <protection/>
    </xf>
    <xf numFmtId="178" fontId="2" fillId="37" borderId="17" xfId="86" applyNumberFormat="1" applyFont="1" applyFill="1" applyBorder="1" applyAlignment="1">
      <alignment horizontal="right" vertical="center"/>
    </xf>
    <xf numFmtId="49" fontId="2" fillId="0" borderId="17" xfId="116" applyNumberFormat="1" applyFont="1" applyFill="1" applyBorder="1" applyAlignment="1">
      <alignment vertical="center" wrapText="1"/>
      <protection/>
    </xf>
    <xf numFmtId="0" fontId="2" fillId="0" borderId="3" xfId="116" applyBorder="1" applyAlignment="1">
      <alignment horizontal="left" vertical="center"/>
      <protection/>
    </xf>
    <xf numFmtId="0" fontId="2" fillId="12" borderId="3" xfId="116" applyFont="1" applyFill="1" applyBorder="1" applyAlignment="1">
      <alignment vertical="center" wrapText="1"/>
      <protection/>
    </xf>
    <xf numFmtId="0" fontId="2" fillId="12" borderId="17" xfId="116" applyFont="1" applyFill="1" applyBorder="1" applyAlignment="1">
      <alignment horizontal="center" vertical="center" wrapText="1"/>
      <protection/>
    </xf>
    <xf numFmtId="0" fontId="2" fillId="12" borderId="3" xfId="116" applyFont="1" applyFill="1" applyBorder="1" applyAlignment="1">
      <alignment horizontal="center" vertical="center"/>
      <protection/>
    </xf>
    <xf numFmtId="0" fontId="2" fillId="0" borderId="17" xfId="116" applyFont="1" applyBorder="1" applyAlignment="1">
      <alignment vertical="center"/>
      <protection/>
    </xf>
    <xf numFmtId="0" fontId="2" fillId="0" borderId="36" xfId="116" applyFont="1" applyBorder="1" applyAlignment="1">
      <alignment vertical="center"/>
      <protection/>
    </xf>
    <xf numFmtId="49" fontId="2" fillId="0" borderId="3" xfId="116" applyNumberFormat="1" applyFont="1" applyBorder="1" applyAlignment="1">
      <alignment vertical="center"/>
      <protection/>
    </xf>
    <xf numFmtId="0" fontId="35" fillId="0" borderId="39" xfId="116" applyFont="1" applyBorder="1" applyAlignment="1">
      <alignment horizontal="justify" vertical="center" wrapText="1"/>
      <protection/>
    </xf>
    <xf numFmtId="0" fontId="35" fillId="0" borderId="39" xfId="116" applyFont="1" applyFill="1" applyBorder="1" applyAlignment="1">
      <alignment horizontal="right" vertical="center" wrapText="1"/>
      <protection/>
    </xf>
    <xf numFmtId="0" fontId="2" fillId="0" borderId="40" xfId="116" applyFont="1" applyBorder="1" applyAlignment="1">
      <alignment vertical="center" wrapText="1"/>
      <protection/>
    </xf>
    <xf numFmtId="0" fontId="2" fillId="0" borderId="41" xfId="116" applyFont="1" applyBorder="1" applyAlignment="1">
      <alignment vertical="center"/>
      <protection/>
    </xf>
    <xf numFmtId="3" fontId="35" fillId="0" borderId="42" xfId="116" applyNumberFormat="1" applyFont="1" applyFill="1" applyBorder="1" applyAlignment="1">
      <alignment horizontal="right" vertical="center" wrapText="1"/>
      <protection/>
    </xf>
    <xf numFmtId="9" fontId="35" fillId="0" borderId="42" xfId="71" applyFont="1" applyFill="1" applyBorder="1" applyAlignment="1">
      <alignment horizontal="right" vertical="center" wrapText="1"/>
    </xf>
    <xf numFmtId="0" fontId="35" fillId="0" borderId="3" xfId="116" applyFont="1" applyBorder="1" applyAlignment="1">
      <alignment horizontal="justify" vertical="center" wrapText="1"/>
      <protection/>
    </xf>
    <xf numFmtId="0" fontId="35" fillId="0" borderId="39" xfId="116" applyFont="1" applyBorder="1" applyAlignment="1">
      <alignment horizontal="justify" vertical="center" wrapText="1"/>
      <protection/>
    </xf>
    <xf numFmtId="38" fontId="2" fillId="37" borderId="39" xfId="84" applyFont="1" applyFill="1" applyBorder="1" applyAlignment="1">
      <alignment vertical="center"/>
    </xf>
    <xf numFmtId="0" fontId="2" fillId="0" borderId="40" xfId="116" applyFont="1" applyBorder="1" applyAlignment="1">
      <alignment vertical="center" wrapText="1"/>
      <protection/>
    </xf>
    <xf numFmtId="0" fontId="2" fillId="0" borderId="33" xfId="116" applyFont="1" applyBorder="1" applyAlignment="1">
      <alignment vertical="center"/>
      <protection/>
    </xf>
    <xf numFmtId="189" fontId="35" fillId="16" borderId="42" xfId="116" applyNumberFormat="1" applyFont="1" applyFill="1" applyBorder="1" applyAlignment="1">
      <alignment horizontal="right" vertical="center" wrapText="1"/>
      <protection/>
    </xf>
    <xf numFmtId="49" fontId="2" fillId="0" borderId="0" xfId="116" applyNumberFormat="1" applyFont="1" applyBorder="1" applyAlignment="1">
      <alignment vertical="center"/>
      <protection/>
    </xf>
    <xf numFmtId="0" fontId="35" fillId="0" borderId="0" xfId="116" applyFont="1" applyBorder="1" applyAlignment="1">
      <alignment horizontal="justify" vertical="center" wrapText="1"/>
      <protection/>
    </xf>
    <xf numFmtId="0" fontId="35" fillId="0" borderId="0" xfId="116" applyFont="1" applyFill="1" applyBorder="1" applyAlignment="1">
      <alignment horizontal="right" vertical="center" wrapText="1"/>
      <protection/>
    </xf>
    <xf numFmtId="0" fontId="2" fillId="0" borderId="0" xfId="116" applyFont="1" applyBorder="1" applyAlignment="1">
      <alignment vertical="center" wrapText="1"/>
      <protection/>
    </xf>
    <xf numFmtId="0" fontId="2" fillId="0" borderId="0" xfId="116" applyFont="1" applyAlignment="1">
      <alignment vertical="center"/>
      <protection/>
    </xf>
    <xf numFmtId="49" fontId="2" fillId="0" borderId="0" xfId="116" applyNumberFormat="1" applyFont="1" applyAlignment="1">
      <alignment vertical="center"/>
      <protection/>
    </xf>
    <xf numFmtId="0" fontId="81" fillId="0" borderId="0" xfId="116" applyFont="1" applyBorder="1" applyAlignment="1">
      <alignment horizontal="right" vertical="center" wrapText="1"/>
      <protection/>
    </xf>
    <xf numFmtId="0" fontId="82" fillId="0" borderId="0" xfId="116" applyFont="1" applyAlignment="1">
      <alignment vertical="center"/>
      <protection/>
    </xf>
    <xf numFmtId="49" fontId="82" fillId="0" borderId="0" xfId="116" applyNumberFormat="1" applyFont="1" applyAlignment="1">
      <alignment vertical="center"/>
      <protection/>
    </xf>
    <xf numFmtId="0" fontId="2" fillId="0" borderId="17" xfId="116" applyFont="1" applyFill="1" applyBorder="1" applyAlignment="1">
      <alignment vertical="center"/>
      <protection/>
    </xf>
    <xf numFmtId="0" fontId="2" fillId="0" borderId="3" xfId="116" applyFont="1" applyFill="1" applyBorder="1" applyAlignment="1">
      <alignment vertical="center"/>
      <protection/>
    </xf>
    <xf numFmtId="0" fontId="35" fillId="0" borderId="39" xfId="116" applyFont="1" applyFill="1" applyBorder="1" applyAlignment="1">
      <alignment horizontal="justify" vertical="center" wrapText="1"/>
      <protection/>
    </xf>
    <xf numFmtId="9" fontId="35" fillId="0" borderId="39" xfId="71" applyFont="1" applyFill="1" applyBorder="1" applyAlignment="1">
      <alignment horizontal="right" vertical="center" wrapText="1"/>
    </xf>
    <xf numFmtId="0" fontId="2" fillId="0" borderId="40" xfId="116" applyFont="1" applyFill="1" applyBorder="1" applyAlignment="1">
      <alignment vertical="center" wrapText="1"/>
      <protection/>
    </xf>
    <xf numFmtId="0" fontId="35" fillId="0" borderId="43" xfId="116" applyFont="1" applyFill="1" applyBorder="1" applyAlignment="1">
      <alignment horizontal="justify" vertical="center" wrapText="1"/>
      <protection/>
    </xf>
    <xf numFmtId="0" fontId="2" fillId="0" borderId="41" xfId="116" applyFont="1" applyFill="1" applyBorder="1" applyAlignment="1">
      <alignment vertical="center"/>
      <protection/>
    </xf>
    <xf numFmtId="0" fontId="35" fillId="0" borderId="39" xfId="116" applyFont="1" applyFill="1" applyBorder="1" applyAlignment="1">
      <alignment horizontal="justify" vertical="center" wrapText="1"/>
      <protection/>
    </xf>
    <xf numFmtId="0" fontId="35" fillId="37" borderId="42" xfId="116" applyFont="1" applyFill="1" applyBorder="1" applyAlignment="1">
      <alignment horizontal="right" vertical="center" wrapText="1"/>
      <protection/>
    </xf>
    <xf numFmtId="0" fontId="2" fillId="0" borderId="40" xfId="116" applyFont="1" applyFill="1" applyBorder="1" applyAlignment="1">
      <alignment vertical="center" wrapText="1"/>
      <protection/>
    </xf>
    <xf numFmtId="0" fontId="2" fillId="0" borderId="41" xfId="116" applyFont="1" applyFill="1" applyBorder="1" applyAlignment="1">
      <alignment vertical="center"/>
      <protection/>
    </xf>
    <xf numFmtId="0" fontId="2" fillId="0" borderId="0" xfId="116" applyFont="1" applyFill="1" applyBorder="1" applyAlignment="1">
      <alignment vertical="center"/>
      <protection/>
    </xf>
    <xf numFmtId="4" fontId="35" fillId="16" borderId="42" xfId="116" applyNumberFormat="1" applyFont="1" applyFill="1" applyBorder="1" applyAlignment="1">
      <alignment horizontal="right" vertical="center" wrapText="1"/>
      <protection/>
    </xf>
    <xf numFmtId="0" fontId="28" fillId="0" borderId="40" xfId="116" applyFont="1" applyFill="1" applyBorder="1" applyAlignment="1">
      <alignment vertical="center" wrapText="1"/>
      <protection/>
    </xf>
    <xf numFmtId="49" fontId="2" fillId="0" borderId="36" xfId="116" applyNumberFormat="1" applyFont="1" applyFill="1" applyBorder="1" applyAlignment="1">
      <alignment vertical="center"/>
      <protection/>
    </xf>
    <xf numFmtId="0" fontId="35" fillId="0" borderId="39" xfId="116" applyFont="1" applyFill="1" applyBorder="1" applyAlignment="1">
      <alignment horizontal="justify" vertical="center" wrapText="1"/>
      <protection/>
    </xf>
    <xf numFmtId="3" fontId="35" fillId="0" borderId="42" xfId="116" applyNumberFormat="1" applyFont="1" applyFill="1" applyBorder="1" applyAlignment="1">
      <alignment horizontal="right" vertical="center" wrapText="1"/>
      <protection/>
    </xf>
    <xf numFmtId="0" fontId="2" fillId="0" borderId="40" xfId="116" applyFont="1" applyFill="1" applyBorder="1" applyAlignment="1">
      <alignment vertical="center" wrapText="1"/>
      <protection/>
    </xf>
    <xf numFmtId="0" fontId="35" fillId="0" borderId="43" xfId="116" applyFont="1" applyFill="1" applyBorder="1" applyAlignment="1">
      <alignment horizontal="justify" vertical="center" wrapText="1"/>
      <protection/>
    </xf>
    <xf numFmtId="3" fontId="35" fillId="37" borderId="42" xfId="116" applyNumberFormat="1" applyFont="1" applyFill="1" applyBorder="1" applyAlignment="1">
      <alignment horizontal="right" vertical="center" wrapText="1"/>
      <protection/>
    </xf>
    <xf numFmtId="192" fontId="35" fillId="16" borderId="42" xfId="116" applyNumberFormat="1" applyFont="1" applyFill="1" applyBorder="1" applyAlignment="1">
      <alignment horizontal="right" vertical="center" wrapText="1"/>
      <protection/>
    </xf>
    <xf numFmtId="190" fontId="35" fillId="37" borderId="42" xfId="116" applyNumberFormat="1" applyFont="1" applyFill="1" applyBorder="1" applyAlignment="1">
      <alignment horizontal="right" vertical="center" wrapText="1"/>
      <protection/>
    </xf>
    <xf numFmtId="0" fontId="2" fillId="0" borderId="35" xfId="116" applyFont="1" applyFill="1" applyBorder="1" applyAlignment="1">
      <alignment vertical="center"/>
      <protection/>
    </xf>
    <xf numFmtId="4" fontId="35" fillId="0" borderId="42" xfId="116" applyNumberFormat="1" applyFont="1" applyFill="1" applyBorder="1" applyAlignment="1">
      <alignment horizontal="right" vertical="center" wrapText="1"/>
      <protection/>
    </xf>
    <xf numFmtId="0" fontId="2" fillId="0" borderId="44" xfId="116" applyFont="1" applyFill="1" applyBorder="1" applyAlignment="1">
      <alignment vertical="center"/>
      <protection/>
    </xf>
    <xf numFmtId="3" fontId="35" fillId="36" borderId="42" xfId="116" applyNumberFormat="1" applyFont="1" applyFill="1" applyBorder="1" applyAlignment="1">
      <alignment horizontal="right" vertical="center" wrapText="1"/>
      <protection/>
    </xf>
    <xf numFmtId="0" fontId="2" fillId="0" borderId="33" xfId="116" applyFont="1" applyFill="1" applyBorder="1" applyAlignment="1">
      <alignment vertical="center"/>
      <protection/>
    </xf>
    <xf numFmtId="0" fontId="2" fillId="0" borderId="33" xfId="116" applyFont="1" applyFill="1" applyBorder="1" applyAlignment="1">
      <alignment vertical="center" wrapText="1"/>
      <protection/>
    </xf>
    <xf numFmtId="0" fontId="2" fillId="0" borderId="45" xfId="116" applyFont="1" applyFill="1" applyBorder="1" applyAlignment="1">
      <alignment vertical="center"/>
      <protection/>
    </xf>
    <xf numFmtId="49" fontId="2" fillId="0" borderId="36" xfId="116" applyNumberFormat="1" applyFont="1" applyFill="1" applyBorder="1" applyAlignment="1">
      <alignment vertical="center"/>
      <protection/>
    </xf>
    <xf numFmtId="0" fontId="35" fillId="0" borderId="0" xfId="116" applyFont="1" applyFill="1" applyBorder="1" applyAlignment="1">
      <alignment horizontal="justify" vertical="center" wrapText="1"/>
      <protection/>
    </xf>
    <xf numFmtId="3" fontId="35" fillId="0" borderId="0" xfId="116" applyNumberFormat="1" applyFont="1" applyFill="1" applyBorder="1" applyAlignment="1">
      <alignment horizontal="right" vertical="center" wrapText="1"/>
      <protection/>
    </xf>
    <xf numFmtId="49" fontId="2" fillId="0" borderId="0" xfId="116" applyNumberFormat="1" applyFont="1" applyFill="1" applyBorder="1" applyAlignment="1">
      <alignment vertical="center"/>
      <protection/>
    </xf>
    <xf numFmtId="0" fontId="2" fillId="0" borderId="0" xfId="116" applyFont="1" applyFill="1" applyAlignment="1">
      <alignment vertical="center"/>
      <protection/>
    </xf>
    <xf numFmtId="0" fontId="83" fillId="0" borderId="0" xfId="0" applyFont="1" applyAlignment="1">
      <alignment vertical="center"/>
    </xf>
    <xf numFmtId="0" fontId="81" fillId="0" borderId="0" xfId="116" applyFont="1" applyFill="1" applyBorder="1" applyAlignment="1">
      <alignment horizontal="right" vertical="center" wrapText="1"/>
      <protection/>
    </xf>
    <xf numFmtId="0" fontId="2" fillId="0" borderId="17" xfId="116" applyFont="1" applyBorder="1" applyAlignment="1">
      <alignment vertical="center"/>
      <protection/>
    </xf>
    <xf numFmtId="0" fontId="2" fillId="0" borderId="18" xfId="116" applyFont="1" applyBorder="1" applyAlignment="1">
      <alignment vertical="center"/>
      <protection/>
    </xf>
    <xf numFmtId="0" fontId="2" fillId="0" borderId="3" xfId="116" applyFont="1" applyBorder="1" applyAlignment="1">
      <alignment vertical="center"/>
      <protection/>
    </xf>
    <xf numFmtId="49" fontId="2" fillId="0" borderId="36" xfId="116" applyNumberFormat="1" applyFont="1" applyBorder="1" applyAlignment="1">
      <alignment vertical="center"/>
      <protection/>
    </xf>
    <xf numFmtId="38" fontId="35" fillId="0" borderId="39" xfId="84" applyFont="1" applyFill="1" applyBorder="1" applyAlignment="1">
      <alignment horizontal="right" vertical="center" wrapText="1"/>
    </xf>
    <xf numFmtId="0" fontId="2" fillId="0" borderId="41" xfId="116" applyFont="1" applyBorder="1" applyAlignment="1">
      <alignment vertical="center"/>
      <protection/>
    </xf>
    <xf numFmtId="0" fontId="2" fillId="0" borderId="20" xfId="116" applyFont="1" applyBorder="1" applyAlignment="1">
      <alignment vertical="center"/>
      <protection/>
    </xf>
    <xf numFmtId="0" fontId="2" fillId="0" borderId="41" xfId="116" applyFont="1" applyBorder="1" applyAlignment="1">
      <alignment vertical="center"/>
      <protection/>
    </xf>
    <xf numFmtId="0" fontId="2" fillId="0" borderId="46" xfId="116" applyFont="1" applyBorder="1" applyAlignment="1">
      <alignment vertical="center"/>
      <protection/>
    </xf>
    <xf numFmtId="0" fontId="2" fillId="0" borderId="47" xfId="116" applyFont="1" applyBorder="1" applyAlignment="1">
      <alignment vertical="center"/>
      <protection/>
    </xf>
    <xf numFmtId="49" fontId="2" fillId="0" borderId="46" xfId="116" applyNumberFormat="1" applyFont="1" applyBorder="1" applyAlignment="1">
      <alignment vertical="center"/>
      <protection/>
    </xf>
    <xf numFmtId="0" fontId="35" fillId="0" borderId="48" xfId="116" applyFont="1" applyBorder="1" applyAlignment="1">
      <alignment horizontal="justify" vertical="center" wrapText="1"/>
      <protection/>
    </xf>
    <xf numFmtId="0" fontId="2" fillId="0" borderId="49" xfId="116" applyFont="1" applyBorder="1" applyAlignment="1">
      <alignment vertical="center" wrapText="1"/>
      <protection/>
    </xf>
    <xf numFmtId="0" fontId="35" fillId="16" borderId="48" xfId="116" applyFont="1" applyFill="1" applyBorder="1" applyAlignment="1">
      <alignment horizontal="right" vertical="center" wrapText="1"/>
      <protection/>
    </xf>
    <xf numFmtId="49" fontId="2" fillId="0" borderId="17" xfId="116" applyNumberFormat="1" applyBorder="1" applyAlignment="1">
      <alignment vertical="center" wrapText="1"/>
      <protection/>
    </xf>
    <xf numFmtId="49" fontId="2" fillId="0" borderId="17" xfId="116" applyNumberFormat="1" applyFill="1" applyBorder="1" applyAlignment="1">
      <alignment vertical="center" wrapText="1"/>
      <protection/>
    </xf>
    <xf numFmtId="0" fontId="2" fillId="0" borderId="17" xfId="116" applyNumberFormat="1" applyFont="1" applyFill="1" applyBorder="1" applyAlignment="1">
      <alignment vertical="center" wrapText="1"/>
      <protection/>
    </xf>
    <xf numFmtId="38" fontId="14" fillId="0" borderId="31" xfId="84" applyFont="1" applyFill="1" applyBorder="1" applyAlignment="1">
      <alignment vertical="center"/>
    </xf>
    <xf numFmtId="0" fontId="79" fillId="0" borderId="0" xfId="116" applyFont="1" applyBorder="1" applyAlignment="1">
      <alignment vertical="center"/>
      <protection/>
    </xf>
    <xf numFmtId="0" fontId="2" fillId="12" borderId="3" xfId="116" applyFont="1" applyFill="1" applyBorder="1" applyAlignment="1">
      <alignment horizontal="center" vertical="center"/>
      <protection/>
    </xf>
    <xf numFmtId="0" fontId="2" fillId="12" borderId="2" xfId="116" applyFont="1" applyFill="1" applyBorder="1" applyAlignment="1">
      <alignment horizontal="center" vertical="center"/>
      <protection/>
    </xf>
    <xf numFmtId="0" fontId="2" fillId="12" borderId="3" xfId="116" applyFont="1" applyFill="1" applyBorder="1" applyAlignment="1">
      <alignment horizontal="center" vertical="center" wrapText="1"/>
      <protection/>
    </xf>
    <xf numFmtId="49" fontId="2" fillId="12" borderId="3" xfId="116" applyNumberFormat="1" applyFont="1" applyFill="1" applyBorder="1" applyAlignment="1">
      <alignment horizontal="center" vertical="center"/>
      <protection/>
    </xf>
    <xf numFmtId="0" fontId="1" fillId="12" borderId="18" xfId="116" applyFont="1" applyFill="1" applyBorder="1" applyAlignment="1">
      <alignment horizontal="center" vertical="center"/>
      <protection/>
    </xf>
    <xf numFmtId="38" fontId="2" fillId="37" borderId="17" xfId="86" applyNumberFormat="1" applyFont="1" applyFill="1" applyBorder="1" applyAlignment="1">
      <alignment vertical="center"/>
    </xf>
    <xf numFmtId="40" fontId="2" fillId="16" borderId="17" xfId="84" applyNumberFormat="1" applyFont="1" applyFill="1" applyBorder="1" applyAlignment="1">
      <alignment vertical="center"/>
    </xf>
    <xf numFmtId="0" fontId="79" fillId="0" borderId="0" xfId="116" applyFont="1" applyAlignment="1">
      <alignment vertical="center"/>
      <protection/>
    </xf>
    <xf numFmtId="0" fontId="2" fillId="0" borderId="3" xfId="116" applyFont="1" applyFill="1" applyBorder="1" applyAlignment="1">
      <alignment vertical="center"/>
      <protection/>
    </xf>
    <xf numFmtId="49" fontId="2" fillId="0" borderId="36" xfId="116" applyNumberFormat="1" applyFont="1" applyFill="1" applyBorder="1" applyAlignment="1">
      <alignment vertical="center"/>
      <protection/>
    </xf>
    <xf numFmtId="0" fontId="35" fillId="0" borderId="39" xfId="116" applyFont="1" applyFill="1" applyBorder="1" applyAlignment="1">
      <alignment horizontal="justify" vertical="center" wrapText="1"/>
      <protection/>
    </xf>
    <xf numFmtId="0" fontId="2" fillId="0" borderId="40" xfId="116" applyFont="1" applyFill="1" applyBorder="1" applyAlignment="1">
      <alignment vertical="center" wrapText="1"/>
      <protection/>
    </xf>
    <xf numFmtId="9" fontId="35" fillId="0" borderId="42" xfId="116" applyNumberFormat="1" applyFont="1" applyFill="1" applyBorder="1" applyAlignment="1">
      <alignment horizontal="right" vertical="center" wrapText="1"/>
      <protection/>
    </xf>
    <xf numFmtId="0" fontId="2" fillId="12" borderId="3" xfId="116" applyFont="1" applyFill="1" applyBorder="1" applyAlignment="1">
      <alignment vertical="center"/>
      <protection/>
    </xf>
    <xf numFmtId="0" fontId="2" fillId="0" borderId="17" xfId="116" applyFont="1" applyFill="1" applyBorder="1" applyAlignment="1">
      <alignment vertical="center"/>
      <protection/>
    </xf>
    <xf numFmtId="4" fontId="35" fillId="36" borderId="42" xfId="116" applyNumberFormat="1" applyFont="1" applyFill="1" applyBorder="1" applyAlignment="1">
      <alignment horizontal="right" vertical="center" wrapText="1"/>
      <protection/>
    </xf>
    <xf numFmtId="0" fontId="2" fillId="0" borderId="41" xfId="116" applyFont="1" applyFill="1" applyBorder="1" applyAlignment="1">
      <alignment vertical="center" wrapText="1"/>
      <protection/>
    </xf>
    <xf numFmtId="0" fontId="2" fillId="0" borderId="0" xfId="116" applyFont="1" applyFill="1" applyBorder="1" applyAlignment="1">
      <alignment horizontal="center" vertical="center" wrapText="1"/>
      <protection/>
    </xf>
    <xf numFmtId="0" fontId="2" fillId="0" borderId="50" xfId="116" applyFont="1" applyFill="1" applyBorder="1" applyAlignment="1">
      <alignment vertical="center" wrapText="1"/>
      <protection/>
    </xf>
    <xf numFmtId="0" fontId="2" fillId="0" borderId="20" xfId="116" applyFont="1" applyFill="1" applyBorder="1" applyAlignment="1">
      <alignment vertical="center"/>
      <protection/>
    </xf>
    <xf numFmtId="0" fontId="2" fillId="0" borderId="40" xfId="116" applyFont="1" applyFill="1" applyBorder="1" applyAlignment="1" quotePrefix="1">
      <alignment vertical="center" wrapText="1"/>
      <protection/>
    </xf>
    <xf numFmtId="0" fontId="35" fillId="0" borderId="3" xfId="116" applyFont="1" applyBorder="1" applyAlignment="1">
      <alignment vertical="center" wrapText="1"/>
      <protection/>
    </xf>
    <xf numFmtId="0" fontId="35" fillId="0" borderId="3" xfId="116" applyFont="1" applyBorder="1" applyAlignment="1">
      <alignment horizontal="left" vertical="center" wrapText="1"/>
      <protection/>
    </xf>
    <xf numFmtId="0" fontId="35" fillId="16" borderId="39" xfId="116" applyFont="1" applyFill="1" applyBorder="1" applyAlignment="1">
      <alignment horizontal="right" vertical="center" wrapText="1"/>
      <protection/>
    </xf>
    <xf numFmtId="0" fontId="35" fillId="16" borderId="42" xfId="116" applyFont="1" applyFill="1" applyBorder="1" applyAlignment="1">
      <alignment horizontal="right" vertical="center" wrapText="1"/>
      <protection/>
    </xf>
    <xf numFmtId="0" fontId="2" fillId="0" borderId="17" xfId="116" applyFont="1" applyBorder="1" applyAlignment="1">
      <alignment vertical="center"/>
      <protection/>
    </xf>
    <xf numFmtId="4" fontId="35" fillId="16" borderId="39" xfId="116" applyNumberFormat="1" applyFont="1" applyFill="1" applyBorder="1" applyAlignment="1">
      <alignment horizontal="right" vertical="center" wrapText="1"/>
      <protection/>
    </xf>
    <xf numFmtId="0" fontId="16" fillId="0" borderId="0" xfId="116" applyFont="1" applyAlignment="1">
      <alignment/>
      <protection/>
    </xf>
    <xf numFmtId="38" fontId="35" fillId="37" borderId="42" xfId="84" applyFont="1" applyFill="1" applyBorder="1" applyAlignment="1">
      <alignment horizontal="right" vertical="center" wrapText="1"/>
    </xf>
    <xf numFmtId="0" fontId="2" fillId="0" borderId="43" xfId="116" applyFont="1" applyFill="1" applyBorder="1" applyAlignment="1">
      <alignment horizontal="justify" vertical="center" wrapText="1"/>
      <protection/>
    </xf>
    <xf numFmtId="0" fontId="2" fillId="0" borderId="43" xfId="116" applyFont="1" applyFill="1" applyBorder="1" applyAlignment="1">
      <alignment horizontal="justify" vertical="center" wrapText="1"/>
      <protection/>
    </xf>
    <xf numFmtId="0" fontId="2" fillId="0" borderId="43" xfId="116" applyFont="1" applyFill="1" applyBorder="1" applyAlignment="1">
      <alignment horizontal="justify" vertical="center" wrapText="1"/>
      <protection/>
    </xf>
    <xf numFmtId="0" fontId="2" fillId="0" borderId="0" xfId="116" applyFont="1" applyAlignment="1">
      <alignment vertical="top"/>
      <protection/>
    </xf>
    <xf numFmtId="49" fontId="2" fillId="0" borderId="3" xfId="116" applyNumberFormat="1" applyFill="1" applyBorder="1" applyAlignment="1">
      <alignment vertical="center"/>
      <protection/>
    </xf>
    <xf numFmtId="49" fontId="2" fillId="16" borderId="17" xfId="116" applyNumberFormat="1" applyFill="1" applyBorder="1" applyAlignment="1">
      <alignment horizontal="right" vertical="center"/>
      <protection/>
    </xf>
    <xf numFmtId="40" fontId="2" fillId="16" borderId="17" xfId="84" applyNumberFormat="1" applyFont="1" applyFill="1" applyBorder="1" applyAlignment="1">
      <alignment horizontal="right" vertical="center"/>
    </xf>
    <xf numFmtId="49" fontId="35" fillId="0" borderId="39" xfId="116" applyNumberFormat="1" applyFont="1" applyBorder="1" applyAlignment="1">
      <alignment horizontal="justify" vertical="center" wrapText="1"/>
      <protection/>
    </xf>
    <xf numFmtId="38" fontId="2" fillId="37" borderId="17" xfId="84" applyFont="1" applyFill="1" applyBorder="1" applyAlignment="1">
      <alignment horizontal="right" vertical="center"/>
    </xf>
    <xf numFmtId="0" fontId="2" fillId="0" borderId="51" xfId="116" applyBorder="1" applyAlignment="1">
      <alignment horizontal="center" vertical="center"/>
      <protection/>
    </xf>
    <xf numFmtId="49" fontId="2" fillId="0" borderId="0" xfId="116" applyNumberFormat="1" applyFont="1" applyAlignment="1">
      <alignment horizontal="left" vertical="center"/>
      <protection/>
    </xf>
    <xf numFmtId="49" fontId="2" fillId="0" borderId="0" xfId="116" applyNumberFormat="1" applyFont="1" applyFill="1" applyBorder="1" applyAlignment="1">
      <alignment horizontal="left" vertical="top"/>
      <protection/>
    </xf>
    <xf numFmtId="38" fontId="2" fillId="37" borderId="17" xfId="84" applyFont="1" applyFill="1" applyBorder="1" applyAlignment="1">
      <alignment vertical="center"/>
    </xf>
    <xf numFmtId="0" fontId="2" fillId="0" borderId="3" xfId="116" applyFill="1" applyBorder="1" applyAlignment="1">
      <alignment horizontal="left" vertical="center"/>
      <protection/>
    </xf>
    <xf numFmtId="38" fontId="2" fillId="0" borderId="17" xfId="86" applyNumberFormat="1" applyFont="1" applyFill="1" applyBorder="1" applyAlignment="1">
      <alignment vertical="center"/>
    </xf>
    <xf numFmtId="191" fontId="2" fillId="0" borderId="17" xfId="116" applyNumberFormat="1" applyFill="1" applyBorder="1" applyAlignment="1">
      <alignment vertical="center"/>
      <protection/>
    </xf>
    <xf numFmtId="40" fontId="2" fillId="0" borderId="3" xfId="86" applyNumberFormat="1" applyFill="1" applyBorder="1" applyAlignment="1">
      <alignment vertical="center"/>
    </xf>
    <xf numFmtId="40" fontId="2" fillId="0" borderId="17" xfId="84" applyNumberFormat="1" applyFont="1" applyFill="1" applyBorder="1" applyAlignment="1">
      <alignment vertical="center"/>
    </xf>
    <xf numFmtId="40" fontId="2" fillId="0" borderId="17" xfId="86" applyNumberFormat="1" applyFont="1" applyFill="1" applyBorder="1" applyAlignment="1">
      <alignment horizontal="right" vertical="center"/>
    </xf>
    <xf numFmtId="0" fontId="2" fillId="0" borderId="17" xfId="116" applyFill="1" applyBorder="1" applyAlignment="1">
      <alignment vertical="center"/>
      <protection/>
    </xf>
    <xf numFmtId="0" fontId="2" fillId="0" borderId="17" xfId="116" applyFill="1" applyBorder="1" applyAlignment="1">
      <alignment vertical="center" wrapText="1"/>
      <protection/>
    </xf>
    <xf numFmtId="0" fontId="2" fillId="0" borderId="17" xfId="116" applyBorder="1" applyAlignment="1">
      <alignment vertical="center"/>
      <protection/>
    </xf>
    <xf numFmtId="0" fontId="2" fillId="0" borderId="52" xfId="116" applyBorder="1" applyAlignment="1">
      <alignment vertical="center"/>
      <protection/>
    </xf>
    <xf numFmtId="38" fontId="2" fillId="0" borderId="17" xfId="84" applyFont="1" applyFill="1" applyBorder="1" applyAlignment="1">
      <alignment vertical="center"/>
    </xf>
    <xf numFmtId="40" fontId="2" fillId="0" borderId="17" xfId="84" applyNumberFormat="1" applyFont="1" applyFill="1" applyBorder="1" applyAlignment="1">
      <alignment horizontal="right" vertical="center"/>
    </xf>
    <xf numFmtId="49" fontId="2" fillId="0" borderId="17" xfId="116" applyNumberFormat="1" applyFill="1" applyBorder="1" applyAlignment="1">
      <alignment horizontal="right" vertical="center"/>
      <protection/>
    </xf>
    <xf numFmtId="0" fontId="2" fillId="0" borderId="3" xfId="116" applyFill="1" applyBorder="1" applyAlignment="1">
      <alignment horizontal="right" vertical="center"/>
      <protection/>
    </xf>
    <xf numFmtId="0" fontId="35" fillId="0" borderId="17" xfId="116" applyFont="1" applyBorder="1" applyAlignment="1">
      <alignment vertical="center" wrapText="1"/>
      <protection/>
    </xf>
    <xf numFmtId="0" fontId="35" fillId="0" borderId="41" xfId="116" applyFont="1" applyBorder="1" applyAlignment="1">
      <alignment vertical="center" wrapText="1"/>
      <protection/>
    </xf>
    <xf numFmtId="0" fontId="2" fillId="0" borderId="0" xfId="116" applyFont="1" applyAlignment="1">
      <alignment horizontal="left" vertical="top"/>
      <protection/>
    </xf>
    <xf numFmtId="0" fontId="2" fillId="0" borderId="40" xfId="116" applyFont="1" applyBorder="1" applyAlignment="1">
      <alignment horizontal="left" vertical="top" wrapText="1"/>
      <protection/>
    </xf>
    <xf numFmtId="0" fontId="84" fillId="0" borderId="0" xfId="0" applyFont="1" applyAlignment="1">
      <alignment vertical="top"/>
    </xf>
    <xf numFmtId="0" fontId="84" fillId="0" borderId="0" xfId="0" applyFont="1" applyAlignment="1">
      <alignment vertical="center"/>
    </xf>
    <xf numFmtId="0" fontId="85" fillId="0" borderId="39" xfId="116" applyFont="1" applyBorder="1" applyAlignment="1">
      <alignment horizontal="justify" vertical="center" wrapText="1"/>
      <protection/>
    </xf>
    <xf numFmtId="0" fontId="86" fillId="0" borderId="40" xfId="116" applyFont="1" applyBorder="1" applyAlignment="1">
      <alignment vertical="center" wrapText="1"/>
      <protection/>
    </xf>
    <xf numFmtId="0" fontId="86" fillId="0" borderId="40" xfId="116" applyFont="1" applyBorder="1" applyAlignment="1">
      <alignment horizontal="left" vertical="top" wrapText="1"/>
      <protection/>
    </xf>
    <xf numFmtId="0" fontId="2" fillId="12" borderId="16" xfId="116" applyFill="1" applyBorder="1" applyAlignment="1">
      <alignment horizontal="center" vertical="center" wrapText="1"/>
      <protection/>
    </xf>
    <xf numFmtId="0" fontId="2" fillId="12" borderId="19" xfId="116" applyFill="1" applyBorder="1" applyAlignment="1">
      <alignment horizontal="center" vertical="center" wrapText="1"/>
      <protection/>
    </xf>
    <xf numFmtId="38" fontId="2" fillId="0" borderId="16" xfId="84" applyFont="1" applyBorder="1" applyAlignment="1">
      <alignment horizontal="right" vertical="center"/>
    </xf>
    <xf numFmtId="38" fontId="2" fillId="0" borderId="19" xfId="84" applyFont="1" applyBorder="1" applyAlignment="1">
      <alignment horizontal="right" vertical="center"/>
    </xf>
    <xf numFmtId="0" fontId="2" fillId="12" borderId="16" xfId="116" applyFill="1" applyBorder="1" applyAlignment="1">
      <alignment horizontal="center" vertical="center"/>
      <protection/>
    </xf>
    <xf numFmtId="0" fontId="2" fillId="12" borderId="19" xfId="116" applyFill="1" applyBorder="1" applyAlignment="1">
      <alignment horizontal="center" vertical="center"/>
      <protection/>
    </xf>
    <xf numFmtId="0" fontId="2" fillId="0" borderId="16" xfId="116" applyBorder="1" applyAlignment="1">
      <alignment horizontal="center" vertical="center"/>
      <protection/>
    </xf>
    <xf numFmtId="0" fontId="2" fillId="0" borderId="19" xfId="116" applyBorder="1" applyAlignment="1">
      <alignment horizontal="center" vertical="center"/>
      <protection/>
    </xf>
    <xf numFmtId="38" fontId="2" fillId="0" borderId="16" xfId="86" applyBorder="1" applyAlignment="1">
      <alignment horizontal="right" vertical="center"/>
    </xf>
    <xf numFmtId="38" fontId="2" fillId="0" borderId="19" xfId="86" applyBorder="1" applyAlignment="1">
      <alignment horizontal="right" vertical="center"/>
    </xf>
    <xf numFmtId="0" fontId="2" fillId="0" borderId="18" xfId="116" applyBorder="1" applyAlignment="1">
      <alignment horizontal="center" vertical="center"/>
      <protection/>
    </xf>
    <xf numFmtId="0" fontId="2" fillId="0" borderId="22" xfId="116" applyBorder="1" applyAlignment="1">
      <alignment horizontal="center" vertical="center"/>
      <protection/>
    </xf>
    <xf numFmtId="0" fontId="2" fillId="0" borderId="53" xfId="116" applyBorder="1" applyAlignment="1">
      <alignment horizontal="center" vertical="center"/>
      <protection/>
    </xf>
    <xf numFmtId="0" fontId="2" fillId="0" borderId="24" xfId="116" applyBorder="1" applyAlignment="1">
      <alignment horizontal="center" vertical="center"/>
      <protection/>
    </xf>
    <xf numFmtId="38" fontId="14" fillId="0" borderId="53" xfId="84" applyFont="1" applyBorder="1" applyAlignment="1">
      <alignment horizontal="right" vertical="center"/>
    </xf>
    <xf numFmtId="38" fontId="14" fillId="0" borderId="24" xfId="84" applyFont="1" applyBorder="1" applyAlignment="1">
      <alignment horizontal="right" vertical="center"/>
    </xf>
    <xf numFmtId="0" fontId="2" fillId="12" borderId="54" xfId="116" applyFill="1" applyBorder="1" applyAlignment="1">
      <alignment horizontal="center" vertical="center"/>
      <protection/>
    </xf>
    <xf numFmtId="0" fontId="2" fillId="12" borderId="55" xfId="116" applyFill="1" applyBorder="1" applyAlignment="1">
      <alignment horizontal="center" vertical="center"/>
      <protection/>
    </xf>
    <xf numFmtId="0" fontId="2" fillId="12" borderId="32" xfId="116" applyFill="1" applyBorder="1" applyAlignment="1">
      <alignment horizontal="center" vertical="center"/>
      <protection/>
    </xf>
    <xf numFmtId="0" fontId="2" fillId="12" borderId="33" xfId="116" applyFill="1" applyBorder="1" applyAlignment="1">
      <alignment horizontal="center" vertical="center"/>
      <protection/>
    </xf>
    <xf numFmtId="0" fontId="2" fillId="12" borderId="56" xfId="116" applyFill="1" applyBorder="1" applyAlignment="1">
      <alignment horizontal="center" vertical="center"/>
      <protection/>
    </xf>
    <xf numFmtId="0" fontId="2" fillId="12" borderId="57" xfId="116" applyFill="1" applyBorder="1" applyAlignment="1">
      <alignment horizontal="center" vertical="center"/>
      <protection/>
    </xf>
    <xf numFmtId="0" fontId="2" fillId="12" borderId="58" xfId="116" applyFill="1" applyBorder="1" applyAlignment="1">
      <alignment horizontal="center" vertical="center"/>
      <protection/>
    </xf>
    <xf numFmtId="0" fontId="2" fillId="12" borderId="59" xfId="116" applyFill="1" applyBorder="1" applyAlignment="1">
      <alignment horizontal="center" vertical="center" wrapText="1"/>
      <protection/>
    </xf>
    <xf numFmtId="0" fontId="2" fillId="12" borderId="60" xfId="116" applyFill="1" applyBorder="1" applyAlignment="1">
      <alignment horizontal="center" vertical="center"/>
      <protection/>
    </xf>
    <xf numFmtId="0" fontId="2" fillId="0" borderId="51" xfId="116" applyBorder="1" applyAlignment="1">
      <alignment horizontal="center" vertical="center"/>
      <protection/>
    </xf>
    <xf numFmtId="0" fontId="2" fillId="0" borderId="61" xfId="116" applyBorder="1" applyAlignment="1">
      <alignment horizontal="center" vertical="center"/>
      <protection/>
    </xf>
    <xf numFmtId="0" fontId="2" fillId="0" borderId="62" xfId="116" applyBorder="1" applyAlignment="1">
      <alignment horizontal="center" vertical="center"/>
      <protection/>
    </xf>
    <xf numFmtId="0" fontId="2" fillId="0" borderId="51" xfId="116" applyFill="1" applyBorder="1" applyAlignment="1">
      <alignment horizontal="center" vertical="center"/>
      <protection/>
    </xf>
    <xf numFmtId="0" fontId="2" fillId="0" borderId="61" xfId="116" applyFill="1" applyBorder="1" applyAlignment="1">
      <alignment horizontal="center" vertical="center"/>
      <protection/>
    </xf>
    <xf numFmtId="0" fontId="2" fillId="0" borderId="51" xfId="116" applyBorder="1" applyAlignment="1">
      <alignment horizontal="center" vertical="center"/>
      <protection/>
    </xf>
    <xf numFmtId="0" fontId="87" fillId="0" borderId="0" xfId="68" applyFont="1" applyAlignment="1">
      <alignment horizontal="center" vertical="center"/>
    </xf>
    <xf numFmtId="0" fontId="87" fillId="0" borderId="0" xfId="68" applyFont="1" applyAlignment="1">
      <alignment horizontal="center" vertical="center"/>
    </xf>
    <xf numFmtId="0" fontId="2" fillId="0" borderId="17" xfId="116" applyBorder="1" applyAlignment="1">
      <alignment horizontal="right" vertical="center"/>
      <protection/>
    </xf>
    <xf numFmtId="0" fontId="2" fillId="0" borderId="52" xfId="116" applyBorder="1" applyAlignment="1">
      <alignment horizontal="right" vertical="center"/>
      <protection/>
    </xf>
    <xf numFmtId="0" fontId="2" fillId="0" borderId="17" xfId="116" applyBorder="1" applyAlignment="1">
      <alignment horizontal="center" vertical="center"/>
      <protection/>
    </xf>
    <xf numFmtId="0" fontId="2" fillId="0" borderId="52" xfId="116" applyBorder="1" applyAlignment="1">
      <alignment horizontal="center" vertical="center"/>
      <protection/>
    </xf>
    <xf numFmtId="0" fontId="2" fillId="0" borderId="17" xfId="116" applyBorder="1" applyAlignment="1">
      <alignment horizontal="right" vertical="center"/>
      <protection/>
    </xf>
    <xf numFmtId="0" fontId="2" fillId="0" borderId="41" xfId="116" applyBorder="1" applyAlignment="1">
      <alignment horizontal="right" vertical="center"/>
      <protection/>
    </xf>
    <xf numFmtId="0" fontId="2" fillId="0" borderId="33" xfId="116" applyBorder="1" applyAlignment="1">
      <alignment horizontal="right" vertical="center"/>
      <protection/>
    </xf>
    <xf numFmtId="0" fontId="2" fillId="0" borderId="17" xfId="116" applyBorder="1" applyAlignment="1">
      <alignment horizontal="left" vertical="center" wrapText="1"/>
      <protection/>
    </xf>
    <xf numFmtId="0" fontId="2" fillId="0" borderId="41" xfId="116" applyBorder="1" applyAlignment="1">
      <alignment horizontal="left" vertical="center" wrapText="1"/>
      <protection/>
    </xf>
    <xf numFmtId="0" fontId="2" fillId="0" borderId="33" xfId="116" applyBorder="1" applyAlignment="1">
      <alignment horizontal="left" vertical="center" wrapText="1"/>
      <protection/>
    </xf>
    <xf numFmtId="0" fontId="2" fillId="0" borderId="17" xfId="116" applyBorder="1" applyAlignment="1">
      <alignment horizontal="left" vertical="center"/>
      <protection/>
    </xf>
    <xf numFmtId="0" fontId="2" fillId="0" borderId="33" xfId="116" applyBorder="1" applyAlignment="1">
      <alignment horizontal="left" vertical="center"/>
      <protection/>
    </xf>
    <xf numFmtId="0" fontId="2" fillId="0" borderId="52" xfId="116" applyBorder="1" applyAlignment="1">
      <alignment horizontal="left" vertical="center"/>
      <protection/>
    </xf>
    <xf numFmtId="0" fontId="35" fillId="0" borderId="17" xfId="116" applyFont="1" applyBorder="1" applyAlignment="1">
      <alignment horizontal="center" vertical="center" wrapText="1"/>
      <protection/>
    </xf>
    <xf numFmtId="0" fontId="35" fillId="0" borderId="41" xfId="116" applyFont="1" applyBorder="1" applyAlignment="1">
      <alignment horizontal="center" vertical="center" wrapText="1"/>
      <protection/>
    </xf>
    <xf numFmtId="0" fontId="35" fillId="0" borderId="33" xfId="116" applyFont="1" applyBorder="1" applyAlignment="1">
      <alignment horizontal="center" vertical="center" wrapText="1"/>
      <protection/>
    </xf>
    <xf numFmtId="0" fontId="2" fillId="0" borderId="63" xfId="116" applyFont="1" applyFill="1" applyBorder="1" applyAlignment="1">
      <alignment horizontal="center" vertical="center" wrapText="1"/>
      <protection/>
    </xf>
    <xf numFmtId="0" fontId="2" fillId="0" borderId="41" xfId="116" applyFont="1" applyFill="1" applyBorder="1" applyAlignment="1">
      <alignment horizontal="center" vertical="center" wrapText="1"/>
      <protection/>
    </xf>
    <xf numFmtId="0" fontId="2" fillId="0" borderId="33" xfId="116" applyFont="1" applyFill="1" applyBorder="1" applyAlignment="1">
      <alignment horizontal="center" vertical="center" wrapText="1"/>
      <protection/>
    </xf>
    <xf numFmtId="0" fontId="2" fillId="0" borderId="17" xfId="116" applyFont="1" applyBorder="1" applyAlignment="1">
      <alignment horizontal="center" vertical="center"/>
      <protection/>
    </xf>
    <xf numFmtId="0" fontId="2" fillId="0" borderId="33" xfId="116" applyFont="1" applyBorder="1" applyAlignment="1">
      <alignment horizontal="center" vertical="center"/>
      <protection/>
    </xf>
    <xf numFmtId="0" fontId="2" fillId="0" borderId="17" xfId="116" applyFont="1" applyBorder="1" applyAlignment="1">
      <alignment horizontal="center" vertical="center" wrapText="1"/>
      <protection/>
    </xf>
    <xf numFmtId="0" fontId="2" fillId="0" borderId="41" xfId="116" applyFont="1" applyBorder="1" applyAlignment="1">
      <alignment horizontal="center" vertical="center" wrapText="1"/>
      <protection/>
    </xf>
    <xf numFmtId="0" fontId="2" fillId="0" borderId="33" xfId="116" applyFont="1" applyBorder="1" applyAlignment="1">
      <alignment horizontal="center" vertical="center" wrapText="1"/>
      <protection/>
    </xf>
    <xf numFmtId="0" fontId="2" fillId="0" borderId="17" xfId="116" applyFont="1" applyBorder="1" applyAlignment="1">
      <alignment horizontal="right" vertical="center"/>
      <protection/>
    </xf>
    <xf numFmtId="0" fontId="2" fillId="0" borderId="41" xfId="116" applyFont="1" applyBorder="1" applyAlignment="1">
      <alignment horizontal="right" vertical="center"/>
      <protection/>
    </xf>
    <xf numFmtId="0" fontId="2" fillId="0" borderId="33" xfId="116" applyFont="1" applyBorder="1" applyAlignment="1">
      <alignment horizontal="right" vertical="center"/>
      <protection/>
    </xf>
    <xf numFmtId="0" fontId="2" fillId="0" borderId="17" xfId="116" applyFont="1" applyBorder="1" applyAlignment="1">
      <alignment horizontal="left" vertical="top"/>
      <protection/>
    </xf>
    <xf numFmtId="0" fontId="2" fillId="0" borderId="33" xfId="116" applyFont="1" applyBorder="1" applyAlignment="1">
      <alignment horizontal="left" vertical="top"/>
      <protection/>
    </xf>
    <xf numFmtId="0" fontId="2" fillId="0" borderId="17" xfId="116" applyFont="1" applyBorder="1" applyAlignment="1">
      <alignment horizontal="right" vertical="top"/>
      <protection/>
    </xf>
    <xf numFmtId="0" fontId="0" fillId="0" borderId="33" xfId="0" applyBorder="1" applyAlignment="1">
      <alignment vertical="center"/>
    </xf>
    <xf numFmtId="0" fontId="2" fillId="0" borderId="17" xfId="116" applyFont="1" applyBorder="1" applyAlignment="1">
      <alignment horizontal="center" vertical="center" wrapText="1"/>
      <protection/>
    </xf>
    <xf numFmtId="0" fontId="2" fillId="0" borderId="17" xfId="116" applyFont="1" applyBorder="1" applyAlignment="1">
      <alignment horizontal="center" vertical="center"/>
      <protection/>
    </xf>
    <xf numFmtId="0" fontId="2" fillId="0" borderId="17" xfId="116" applyFont="1" applyBorder="1" applyAlignment="1">
      <alignment horizontal="left" vertical="center" wrapText="1"/>
      <protection/>
    </xf>
    <xf numFmtId="0" fontId="2" fillId="0" borderId="33" xfId="116" applyFont="1" applyBorder="1" applyAlignment="1">
      <alignment horizontal="left" vertical="center" wrapText="1"/>
      <protection/>
    </xf>
    <xf numFmtId="0" fontId="2" fillId="0" borderId="17" xfId="116" applyFont="1" applyBorder="1" applyAlignment="1">
      <alignment horizontal="left" vertical="top"/>
      <protection/>
    </xf>
  </cellXfs>
  <cellStyles count="239">
    <cellStyle name="Normal" xfId="0"/>
    <cellStyle name="?" xfId="15"/>
    <cellStyle name="=E:\WINNT\SYSTEM32\COMMAND.COM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Calc Currency (0)" xfId="35"/>
    <cellStyle name="Comma [0]_Full Year FY96" xfId="36"/>
    <cellStyle name="Comma_Full Year FY96" xfId="37"/>
    <cellStyle name="Currency [0]_Full Year FY96" xfId="38"/>
    <cellStyle name="Currency_Full Year FY96" xfId="39"/>
    <cellStyle name="entry" xfId="40"/>
    <cellStyle name="Grey" xfId="41"/>
    <cellStyle name="Header1" xfId="42"/>
    <cellStyle name="Header2" xfId="43"/>
    <cellStyle name="Header2 2" xfId="44"/>
    <cellStyle name="Header2 3" xfId="45"/>
    <cellStyle name="Input [yellow]" xfId="46"/>
    <cellStyle name="KWE標準" xfId="47"/>
    <cellStyle name="MPｽﾀｲﾙ" xfId="48"/>
    <cellStyle name="Normal - Style1" xfId="49"/>
    <cellStyle name="Normal_#18-Internet" xfId="50"/>
    <cellStyle name="oft Excel]&#13;&#10;Comment=open=/f Ｅ指弾ａEＦ・、ユーザー弾義外数Ｅ外数貼Ｆ付ａP・・覧・登録ａEＦａ}・Ｂ・ａ痰UａE。&#13;&#10;Maximized" xfId="51"/>
    <cellStyle name="oft Excel]&#13;&#10;Comment=open=/f を指定すると、ユーザー定義関数を関数貼り付けの一覧に登録することができます。&#13;&#10;Maximized" xfId="52"/>
    <cellStyle name="Percent [2]" xfId="53"/>
    <cellStyle name="price" xfId="54"/>
    <cellStyle name="PSChar" xfId="55"/>
    <cellStyle name="PSHeading" xfId="56"/>
    <cellStyle name="revised" xfId="57"/>
    <cellStyle name="section" xfId="58"/>
    <cellStyle name="title" xfId="59"/>
    <cellStyle name="TOM_1" xfId="60"/>
    <cellStyle name="アクセント 1" xfId="61"/>
    <cellStyle name="アクセント 2" xfId="62"/>
    <cellStyle name="アクセント 3" xfId="63"/>
    <cellStyle name="アクセント 4" xfId="64"/>
    <cellStyle name="アクセント 5" xfId="65"/>
    <cellStyle name="アクセント 6" xfId="66"/>
    <cellStyle name="スタイル 1" xfId="67"/>
    <cellStyle name="タイトル" xfId="68"/>
    <cellStyle name="チェック セル" xfId="69"/>
    <cellStyle name="どちらでもない" xfId="70"/>
    <cellStyle name="Percent" xfId="71"/>
    <cellStyle name="パーセント 2" xfId="72"/>
    <cellStyle name="パーセント 2 2" xfId="73"/>
    <cellStyle name="パーセント 3" xfId="74"/>
    <cellStyle name="パーセント 4" xfId="75"/>
    <cellStyle name="メモ" xfId="76"/>
    <cellStyle name="リンク セル" xfId="77"/>
    <cellStyle name="_x001D_・_x000C_B・5U_x0001_ﾆ_x0016_N5_x0007__x0001__x0001_" xfId="78"/>
    <cellStyle name="悪い" xfId="79"/>
    <cellStyle name="計算" xfId="80"/>
    <cellStyle name="警告文" xfId="81"/>
    <cellStyle name="桁蟻唇Ｆ [0.00]_laroux" xfId="82"/>
    <cellStyle name="桁蟻唇Ｆ_laroux" xfId="83"/>
    <cellStyle name="Comma [0]" xfId="84"/>
    <cellStyle name="Comma" xfId="85"/>
    <cellStyle name="桁区切り 2" xfId="86"/>
    <cellStyle name="桁区切り 2 2" xfId="87"/>
    <cellStyle name="桁区切り 2 3" xfId="88"/>
    <cellStyle name="桁区切り 3" xfId="89"/>
    <cellStyle name="桁区切り 4" xfId="90"/>
    <cellStyle name="桁区切り 5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人月" xfId="98"/>
    <cellStyle name="説明文" xfId="99"/>
    <cellStyle name="脱浦 [0.00]_・山碓所・" xfId="100"/>
    <cellStyle name="脱浦_・山碓所・" xfId="101"/>
    <cellStyle name="Currency [0]" xfId="102"/>
    <cellStyle name="Currency" xfId="103"/>
    <cellStyle name="通貨 2" xfId="104"/>
    <cellStyle name="入力" xfId="105"/>
    <cellStyle name="標準 10" xfId="106"/>
    <cellStyle name="標準 11" xfId="107"/>
    <cellStyle name="標準 12" xfId="108"/>
    <cellStyle name="標準 13" xfId="109"/>
    <cellStyle name="標準 14" xfId="110"/>
    <cellStyle name="標準 15" xfId="111"/>
    <cellStyle name="標準 16" xfId="112"/>
    <cellStyle name="標準 17" xfId="113"/>
    <cellStyle name="標準 18" xfId="114"/>
    <cellStyle name="標準 19" xfId="115"/>
    <cellStyle name="標準 2" xfId="116"/>
    <cellStyle name="標準 2 10" xfId="117"/>
    <cellStyle name="標準 2 11" xfId="118"/>
    <cellStyle name="標準 2 12" xfId="119"/>
    <cellStyle name="標準 2 13" xfId="120"/>
    <cellStyle name="標準 2 14" xfId="121"/>
    <cellStyle name="標準 2 15" xfId="122"/>
    <cellStyle name="標準 2 16" xfId="123"/>
    <cellStyle name="標準 2 17" xfId="124"/>
    <cellStyle name="標準 2 18" xfId="125"/>
    <cellStyle name="標準 2 19" xfId="126"/>
    <cellStyle name="標準 2 2" xfId="127"/>
    <cellStyle name="標準 2 2 2" xfId="128"/>
    <cellStyle name="標準 2 20" xfId="129"/>
    <cellStyle name="標準 2 21" xfId="130"/>
    <cellStyle name="標準 2 22" xfId="131"/>
    <cellStyle name="標準 2 23" xfId="132"/>
    <cellStyle name="標準 2 24" xfId="133"/>
    <cellStyle name="標準 2 25" xfId="134"/>
    <cellStyle name="標準 2 26" xfId="135"/>
    <cellStyle name="標準 2 27" xfId="136"/>
    <cellStyle name="標準 2 28" xfId="137"/>
    <cellStyle name="標準 2 29" xfId="138"/>
    <cellStyle name="標準 2 3" xfId="139"/>
    <cellStyle name="標準 2 30" xfId="140"/>
    <cellStyle name="標準 2 31" xfId="141"/>
    <cellStyle name="標準 2 32" xfId="142"/>
    <cellStyle name="標準 2 33" xfId="143"/>
    <cellStyle name="標準 2 34" xfId="144"/>
    <cellStyle name="標準 2 35" xfId="145"/>
    <cellStyle name="標準 2 36" xfId="146"/>
    <cellStyle name="標準 2 37" xfId="147"/>
    <cellStyle name="標準 2 38" xfId="148"/>
    <cellStyle name="標準 2 39" xfId="149"/>
    <cellStyle name="標準 2 4" xfId="150"/>
    <cellStyle name="標準 2 40" xfId="151"/>
    <cellStyle name="標準 2 41" xfId="152"/>
    <cellStyle name="標準 2 42" xfId="153"/>
    <cellStyle name="標準 2 43" xfId="154"/>
    <cellStyle name="標準 2 44" xfId="155"/>
    <cellStyle name="標準 2 5" xfId="156"/>
    <cellStyle name="標準 2 6" xfId="157"/>
    <cellStyle name="標準 2 7" xfId="158"/>
    <cellStyle name="標準 2 8" xfId="159"/>
    <cellStyle name="標準 2 9" xfId="160"/>
    <cellStyle name="標準 2_CFP検証申請書（フォーマット）" xfId="161"/>
    <cellStyle name="標準 20" xfId="162"/>
    <cellStyle name="標準 21" xfId="163"/>
    <cellStyle name="標準 22" xfId="164"/>
    <cellStyle name="標準 23" xfId="165"/>
    <cellStyle name="標準 24" xfId="166"/>
    <cellStyle name="標準 25" xfId="167"/>
    <cellStyle name="標準 26" xfId="168"/>
    <cellStyle name="標準 27" xfId="169"/>
    <cellStyle name="標準 28" xfId="170"/>
    <cellStyle name="標準 29" xfId="171"/>
    <cellStyle name="標準 3" xfId="172"/>
    <cellStyle name="標準 3 2" xfId="173"/>
    <cellStyle name="標準 3 2 10" xfId="174"/>
    <cellStyle name="標準 3 2 11" xfId="175"/>
    <cellStyle name="標準 3 2 12" xfId="176"/>
    <cellStyle name="標準 3 2 13" xfId="177"/>
    <cellStyle name="標準 3 2 14" xfId="178"/>
    <cellStyle name="標準 3 2 15" xfId="179"/>
    <cellStyle name="標準 3 2 16" xfId="180"/>
    <cellStyle name="標準 3 2 17" xfId="181"/>
    <cellStyle name="標準 3 2 18" xfId="182"/>
    <cellStyle name="標準 3 2 19" xfId="183"/>
    <cellStyle name="標準 3 2 2" xfId="184"/>
    <cellStyle name="標準 3 2 20" xfId="185"/>
    <cellStyle name="標準 3 2 21" xfId="186"/>
    <cellStyle name="標準 3 2 22" xfId="187"/>
    <cellStyle name="標準 3 2 23" xfId="188"/>
    <cellStyle name="標準 3 2 24" xfId="189"/>
    <cellStyle name="標準 3 2 25" xfId="190"/>
    <cellStyle name="標準 3 2 26" xfId="191"/>
    <cellStyle name="標準 3 2 27" xfId="192"/>
    <cellStyle name="標準 3 2 28" xfId="193"/>
    <cellStyle name="標準 3 2 29" xfId="194"/>
    <cellStyle name="標準 3 2 3" xfId="195"/>
    <cellStyle name="標準 3 2 30" xfId="196"/>
    <cellStyle name="標準 3 2 31" xfId="197"/>
    <cellStyle name="標準 3 2 32" xfId="198"/>
    <cellStyle name="標準 3 2 33" xfId="199"/>
    <cellStyle name="標準 3 2 34" xfId="200"/>
    <cellStyle name="標準 3 2 35" xfId="201"/>
    <cellStyle name="標準 3 2 36" xfId="202"/>
    <cellStyle name="標準 3 2 37" xfId="203"/>
    <cellStyle name="標準 3 2 38" xfId="204"/>
    <cellStyle name="標準 3 2 39" xfId="205"/>
    <cellStyle name="標準 3 2 4" xfId="206"/>
    <cellStyle name="標準 3 2 40" xfId="207"/>
    <cellStyle name="標準 3 2 5" xfId="208"/>
    <cellStyle name="標準 3 2 6" xfId="209"/>
    <cellStyle name="標準 3 2 7" xfId="210"/>
    <cellStyle name="標準 3 2 8" xfId="211"/>
    <cellStyle name="標準 3 2 9" xfId="212"/>
    <cellStyle name="標準 3 3" xfId="213"/>
    <cellStyle name="標準 3 4" xfId="214"/>
    <cellStyle name="標準 3 5" xfId="215"/>
    <cellStyle name="標準 30" xfId="216"/>
    <cellStyle name="標準 31" xfId="217"/>
    <cellStyle name="標準 32" xfId="218"/>
    <cellStyle name="標準 33" xfId="219"/>
    <cellStyle name="標準 34" xfId="220"/>
    <cellStyle name="標準 35" xfId="221"/>
    <cellStyle name="標準 36" xfId="222"/>
    <cellStyle name="標準 37" xfId="223"/>
    <cellStyle name="標準 38" xfId="224"/>
    <cellStyle name="標準 39" xfId="225"/>
    <cellStyle name="標準 4" xfId="226"/>
    <cellStyle name="標準 4 2" xfId="227"/>
    <cellStyle name="標準 40" xfId="228"/>
    <cellStyle name="標準 41" xfId="229"/>
    <cellStyle name="標準 42" xfId="230"/>
    <cellStyle name="標準 43" xfId="231"/>
    <cellStyle name="標準 44" xfId="232"/>
    <cellStyle name="標準 45" xfId="233"/>
    <cellStyle name="標準 46" xfId="234"/>
    <cellStyle name="標準 47" xfId="235"/>
    <cellStyle name="標準 48" xfId="236"/>
    <cellStyle name="標準 49" xfId="237"/>
    <cellStyle name="標準 5" xfId="238"/>
    <cellStyle name="標準 5 2" xfId="239"/>
    <cellStyle name="標準 50" xfId="240"/>
    <cellStyle name="標準 51" xfId="241"/>
    <cellStyle name="標準 6" xfId="242"/>
    <cellStyle name="標準 6 2" xfId="243"/>
    <cellStyle name="標準 7" xfId="244"/>
    <cellStyle name="標準 7 2" xfId="245"/>
    <cellStyle name="標準 8" xfId="246"/>
    <cellStyle name="標準 8 2" xfId="247"/>
    <cellStyle name="標準 9" xfId="248"/>
    <cellStyle name="未定義" xfId="249"/>
    <cellStyle name="予算比 青" xfId="250"/>
    <cellStyle name="予算比 赤" xfId="251"/>
    <cellStyle name="良い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15</xdr:row>
      <xdr:rowOff>123825</xdr:rowOff>
    </xdr:from>
    <xdr:to>
      <xdr:col>14</xdr:col>
      <xdr:colOff>19050</xdr:colOff>
      <xdr:row>33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4229100" y="3133725"/>
          <a:ext cx="3848100" cy="345757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16</xdr:row>
      <xdr:rowOff>104775</xdr:rowOff>
    </xdr:from>
    <xdr:to>
      <xdr:col>11</xdr:col>
      <xdr:colOff>114300</xdr:colOff>
      <xdr:row>18</xdr:row>
      <xdr:rowOff>9525</xdr:rowOff>
    </xdr:to>
    <xdr:sp>
      <xdr:nvSpPr>
        <xdr:cNvPr id="2" name="テキスト ボックス 206"/>
        <xdr:cNvSpPr txBox="1">
          <a:spLocks noChangeArrowheads="1"/>
        </xdr:cNvSpPr>
      </xdr:nvSpPr>
      <xdr:spPr>
        <a:xfrm>
          <a:off x="5753100" y="3305175"/>
          <a:ext cx="59055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</xdr:col>
      <xdr:colOff>161925</xdr:colOff>
      <xdr:row>7</xdr:row>
      <xdr:rowOff>0</xdr:rowOff>
    </xdr:from>
    <xdr:to>
      <xdr:col>7</xdr:col>
      <xdr:colOff>133350</xdr:colOff>
      <xdr:row>8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3850" y="1485900"/>
          <a:ext cx="3600450" cy="34290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事業実施前（現状）</a:t>
          </a:r>
        </a:p>
      </xdr:txBody>
    </xdr:sp>
    <xdr:clientData/>
  </xdr:twoCellAnchor>
  <xdr:twoCellAnchor>
    <xdr:from>
      <xdr:col>7</xdr:col>
      <xdr:colOff>361950</xdr:colOff>
      <xdr:row>8</xdr:row>
      <xdr:rowOff>152400</xdr:rowOff>
    </xdr:from>
    <xdr:to>
      <xdr:col>7</xdr:col>
      <xdr:colOff>381000</xdr:colOff>
      <xdr:row>44</xdr:row>
      <xdr:rowOff>152400</xdr:rowOff>
    </xdr:to>
    <xdr:sp>
      <xdr:nvSpPr>
        <xdr:cNvPr id="4" name="直線コネクタ 4"/>
        <xdr:cNvSpPr>
          <a:spLocks/>
        </xdr:cNvSpPr>
      </xdr:nvSpPr>
      <xdr:spPr>
        <a:xfrm flipH="1">
          <a:off x="4152900" y="1828800"/>
          <a:ext cx="1905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0</xdr:rowOff>
    </xdr:from>
    <xdr:to>
      <xdr:col>13</xdr:col>
      <xdr:colOff>571500</xdr:colOff>
      <xdr:row>8</xdr:row>
      <xdr:rowOff>152400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419600" y="1485900"/>
          <a:ext cx="3600450" cy="34290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事業実施後</a:t>
          </a:r>
        </a:p>
      </xdr:txBody>
    </xdr:sp>
    <xdr:clientData/>
  </xdr:twoCellAnchor>
  <xdr:twoCellAnchor>
    <xdr:from>
      <xdr:col>3</xdr:col>
      <xdr:colOff>333375</xdr:colOff>
      <xdr:row>21</xdr:row>
      <xdr:rowOff>95250</xdr:rowOff>
    </xdr:from>
    <xdr:to>
      <xdr:col>4</xdr:col>
      <xdr:colOff>190500</xdr:colOff>
      <xdr:row>23</xdr:row>
      <xdr:rowOff>123825</xdr:rowOff>
    </xdr:to>
    <xdr:sp>
      <xdr:nvSpPr>
        <xdr:cNvPr id="6" name="カギ線コネクタ 6"/>
        <xdr:cNvSpPr>
          <a:spLocks/>
        </xdr:cNvSpPr>
      </xdr:nvSpPr>
      <xdr:spPr>
        <a:xfrm rot="5400000">
          <a:off x="1714500" y="4248150"/>
          <a:ext cx="438150" cy="4095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95250</xdr:rowOff>
    </xdr:from>
    <xdr:to>
      <xdr:col>5</xdr:col>
      <xdr:colOff>381000</xdr:colOff>
      <xdr:row>23</xdr:row>
      <xdr:rowOff>114300</xdr:rowOff>
    </xdr:to>
    <xdr:sp>
      <xdr:nvSpPr>
        <xdr:cNvPr id="7" name="カギ線コネクタ 7"/>
        <xdr:cNvSpPr>
          <a:spLocks/>
        </xdr:cNvSpPr>
      </xdr:nvSpPr>
      <xdr:spPr>
        <a:xfrm rot="16200000" flipH="1">
          <a:off x="2152650" y="4248150"/>
          <a:ext cx="800100" cy="4000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25</xdr:row>
      <xdr:rowOff>28575</xdr:rowOff>
    </xdr:from>
    <xdr:to>
      <xdr:col>3</xdr:col>
      <xdr:colOff>333375</xdr:colOff>
      <xdr:row>27</xdr:row>
      <xdr:rowOff>95250</xdr:rowOff>
    </xdr:to>
    <xdr:sp>
      <xdr:nvSpPr>
        <xdr:cNvPr id="8" name="カギ線コネクタ 8"/>
        <xdr:cNvSpPr>
          <a:spLocks/>
        </xdr:cNvSpPr>
      </xdr:nvSpPr>
      <xdr:spPr>
        <a:xfrm rot="16200000" flipH="1">
          <a:off x="1714500" y="4943475"/>
          <a:ext cx="0" cy="4476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21</xdr:row>
      <xdr:rowOff>9525</xdr:rowOff>
    </xdr:from>
    <xdr:to>
      <xdr:col>10</xdr:col>
      <xdr:colOff>428625</xdr:colOff>
      <xdr:row>23</xdr:row>
      <xdr:rowOff>66675</xdr:rowOff>
    </xdr:to>
    <xdr:sp>
      <xdr:nvSpPr>
        <xdr:cNvPr id="9" name="カギ線コネクタ 9"/>
        <xdr:cNvSpPr>
          <a:spLocks/>
        </xdr:cNvSpPr>
      </xdr:nvSpPr>
      <xdr:spPr>
        <a:xfrm rot="5400000">
          <a:off x="5543550" y="4162425"/>
          <a:ext cx="504825" cy="4381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38</xdr:row>
      <xdr:rowOff>0</xdr:rowOff>
    </xdr:from>
    <xdr:to>
      <xdr:col>3</xdr:col>
      <xdr:colOff>447675</xdr:colOff>
      <xdr:row>39</xdr:row>
      <xdr:rowOff>85725</xdr:rowOff>
    </xdr:to>
    <xdr:sp>
      <xdr:nvSpPr>
        <xdr:cNvPr id="10" name="直線矢印コネクタ 10"/>
        <xdr:cNvSpPr>
          <a:spLocks/>
        </xdr:cNvSpPr>
      </xdr:nvSpPr>
      <xdr:spPr>
        <a:xfrm>
          <a:off x="1819275" y="7391400"/>
          <a:ext cx="9525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40</xdr:row>
      <xdr:rowOff>152400</xdr:rowOff>
    </xdr:from>
    <xdr:to>
      <xdr:col>3</xdr:col>
      <xdr:colOff>457200</xdr:colOff>
      <xdr:row>42</xdr:row>
      <xdr:rowOff>76200</xdr:rowOff>
    </xdr:to>
    <xdr:sp>
      <xdr:nvSpPr>
        <xdr:cNvPr id="11" name="直線矢印コネクタ 11"/>
        <xdr:cNvSpPr>
          <a:spLocks/>
        </xdr:cNvSpPr>
      </xdr:nvSpPr>
      <xdr:spPr>
        <a:xfrm>
          <a:off x="1828800" y="7924800"/>
          <a:ext cx="9525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3</xdr:col>
      <xdr:colOff>333375</xdr:colOff>
      <xdr:row>30</xdr:row>
      <xdr:rowOff>104775</xdr:rowOff>
    </xdr:to>
    <xdr:sp>
      <xdr:nvSpPr>
        <xdr:cNvPr id="12" name="直線矢印コネクタ 12"/>
        <xdr:cNvSpPr>
          <a:spLocks/>
        </xdr:cNvSpPr>
      </xdr:nvSpPr>
      <xdr:spPr>
        <a:xfrm>
          <a:off x="1714500" y="5676900"/>
          <a:ext cx="0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76200</xdr:rowOff>
    </xdr:from>
    <xdr:to>
      <xdr:col>6</xdr:col>
      <xdr:colOff>266700</xdr:colOff>
      <xdr:row>44</xdr:row>
      <xdr:rowOff>38100</xdr:rowOff>
    </xdr:to>
    <xdr:sp>
      <xdr:nvSpPr>
        <xdr:cNvPr id="13" name="角丸四角形 13"/>
        <xdr:cNvSpPr>
          <a:spLocks/>
        </xdr:cNvSpPr>
      </xdr:nvSpPr>
      <xdr:spPr>
        <a:xfrm>
          <a:off x="323850" y="6896100"/>
          <a:ext cx="3124200" cy="167640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57150</xdr:rowOff>
    </xdr:from>
    <xdr:to>
      <xdr:col>7</xdr:col>
      <xdr:colOff>314325</xdr:colOff>
      <xdr:row>33</xdr:row>
      <xdr:rowOff>152400</xdr:rowOff>
    </xdr:to>
    <xdr:sp>
      <xdr:nvSpPr>
        <xdr:cNvPr id="14" name="角丸四角形 14"/>
        <xdr:cNvSpPr>
          <a:spLocks/>
        </xdr:cNvSpPr>
      </xdr:nvSpPr>
      <xdr:spPr>
        <a:xfrm>
          <a:off x="209550" y="3067050"/>
          <a:ext cx="3895725" cy="352425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9</xdr:row>
      <xdr:rowOff>76200</xdr:rowOff>
    </xdr:from>
    <xdr:to>
      <xdr:col>5</xdr:col>
      <xdr:colOff>133350</xdr:colOff>
      <xdr:row>12</xdr:row>
      <xdr:rowOff>76200</xdr:rowOff>
    </xdr:to>
    <xdr:sp>
      <xdr:nvSpPr>
        <xdr:cNvPr id="15" name="テキスト ボックス 104"/>
        <xdr:cNvSpPr txBox="1">
          <a:spLocks noChangeArrowheads="1"/>
        </xdr:cNvSpPr>
      </xdr:nvSpPr>
      <xdr:spPr>
        <a:xfrm>
          <a:off x="1609725" y="1943100"/>
          <a:ext cx="10953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285750</xdr:colOff>
      <xdr:row>10</xdr:row>
      <xdr:rowOff>171450</xdr:rowOff>
    </xdr:from>
    <xdr:to>
      <xdr:col>5</xdr:col>
      <xdr:colOff>47625</xdr:colOff>
      <xdr:row>11</xdr:row>
      <xdr:rowOff>180975</xdr:rowOff>
    </xdr:to>
    <xdr:sp>
      <xdr:nvSpPr>
        <xdr:cNvPr id="16" name="テキスト ボックス 105"/>
        <xdr:cNvSpPr txBox="1">
          <a:spLocks noChangeArrowheads="1"/>
        </xdr:cNvSpPr>
      </xdr:nvSpPr>
      <xdr:spPr>
        <a:xfrm>
          <a:off x="1666875" y="2228850"/>
          <a:ext cx="9525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複合プラスチック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485775</xdr:colOff>
      <xdr:row>16</xdr:row>
      <xdr:rowOff>104775</xdr:rowOff>
    </xdr:to>
    <xdr:sp>
      <xdr:nvSpPr>
        <xdr:cNvPr id="17" name="正方形/長方形 17"/>
        <xdr:cNvSpPr>
          <a:spLocks/>
        </xdr:cNvSpPr>
      </xdr:nvSpPr>
      <xdr:spPr>
        <a:xfrm>
          <a:off x="161925" y="2905125"/>
          <a:ext cx="485775" cy="4000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1</xdr:col>
      <xdr:colOff>38100</xdr:colOff>
      <xdr:row>34</xdr:row>
      <xdr:rowOff>104775</xdr:rowOff>
    </xdr:from>
    <xdr:to>
      <xdr:col>4</xdr:col>
      <xdr:colOff>419100</xdr:colOff>
      <xdr:row>35</xdr:row>
      <xdr:rowOff>180975</xdr:rowOff>
    </xdr:to>
    <xdr:sp>
      <xdr:nvSpPr>
        <xdr:cNvPr id="18" name="正方形/長方形 18"/>
        <xdr:cNvSpPr>
          <a:spLocks/>
        </xdr:cNvSpPr>
      </xdr:nvSpPr>
      <xdr:spPr>
        <a:xfrm>
          <a:off x="200025" y="6734175"/>
          <a:ext cx="2181225" cy="26670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4</xdr:col>
      <xdr:colOff>190500</xdr:colOff>
      <xdr:row>12</xdr:row>
      <xdr:rowOff>76200</xdr:rowOff>
    </xdr:from>
    <xdr:to>
      <xdr:col>4</xdr:col>
      <xdr:colOff>190500</xdr:colOff>
      <xdr:row>13</xdr:row>
      <xdr:rowOff>28575</xdr:rowOff>
    </xdr:to>
    <xdr:sp>
      <xdr:nvSpPr>
        <xdr:cNvPr id="19" name="直線矢印コネクタ 19"/>
        <xdr:cNvSpPr>
          <a:spLocks/>
        </xdr:cNvSpPr>
      </xdr:nvSpPr>
      <xdr:spPr>
        <a:xfrm>
          <a:off x="2152650" y="2514600"/>
          <a:ext cx="9525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123825</xdr:rowOff>
    </xdr:from>
    <xdr:to>
      <xdr:col>4</xdr:col>
      <xdr:colOff>190500</xdr:colOff>
      <xdr:row>16</xdr:row>
      <xdr:rowOff>76200</xdr:rowOff>
    </xdr:to>
    <xdr:sp>
      <xdr:nvSpPr>
        <xdr:cNvPr id="20" name="直線矢印コネクタ 20"/>
        <xdr:cNvSpPr>
          <a:spLocks/>
        </xdr:cNvSpPr>
      </xdr:nvSpPr>
      <xdr:spPr>
        <a:xfrm flipH="1">
          <a:off x="2152650" y="2943225"/>
          <a:ext cx="9525" cy="333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476250</xdr:colOff>
      <xdr:row>9</xdr:row>
      <xdr:rowOff>19050</xdr:rowOff>
    </xdr:from>
    <xdr:to>
      <xdr:col>11</xdr:col>
      <xdr:colOff>371475</xdr:colOff>
      <xdr:row>12</xdr:row>
      <xdr:rowOff>19050</xdr:rowOff>
    </xdr:to>
    <xdr:sp>
      <xdr:nvSpPr>
        <xdr:cNvPr id="21" name="テキスト ボックス 243"/>
        <xdr:cNvSpPr txBox="1">
          <a:spLocks noChangeArrowheads="1"/>
        </xdr:cNvSpPr>
      </xdr:nvSpPr>
      <xdr:spPr>
        <a:xfrm>
          <a:off x="5486400" y="1885950"/>
          <a:ext cx="11144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571500</xdr:colOff>
      <xdr:row>10</xdr:row>
      <xdr:rowOff>104775</xdr:rowOff>
    </xdr:from>
    <xdr:to>
      <xdr:col>11</xdr:col>
      <xdr:colOff>333375</xdr:colOff>
      <xdr:row>11</xdr:row>
      <xdr:rowOff>123825</xdr:rowOff>
    </xdr:to>
    <xdr:sp>
      <xdr:nvSpPr>
        <xdr:cNvPr id="22" name="テキスト ボックス 244"/>
        <xdr:cNvSpPr txBox="1">
          <a:spLocks noChangeArrowheads="1"/>
        </xdr:cNvSpPr>
      </xdr:nvSpPr>
      <xdr:spPr>
        <a:xfrm>
          <a:off x="5581650" y="2162175"/>
          <a:ext cx="9810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複合プラスチック</a:t>
          </a:r>
        </a:p>
      </xdr:txBody>
    </xdr:sp>
    <xdr:clientData/>
  </xdr:twoCellAnchor>
  <xdr:twoCellAnchor>
    <xdr:from>
      <xdr:col>10</xdr:col>
      <xdr:colOff>419100</xdr:colOff>
      <xdr:row>12</xdr:row>
      <xdr:rowOff>19050</xdr:rowOff>
    </xdr:from>
    <xdr:to>
      <xdr:col>10</xdr:col>
      <xdr:colOff>419100</xdr:colOff>
      <xdr:row>13</xdr:row>
      <xdr:rowOff>95250</xdr:rowOff>
    </xdr:to>
    <xdr:sp>
      <xdr:nvSpPr>
        <xdr:cNvPr id="23" name="直線矢印コネクタ 23"/>
        <xdr:cNvSpPr>
          <a:spLocks/>
        </xdr:cNvSpPr>
      </xdr:nvSpPr>
      <xdr:spPr>
        <a:xfrm>
          <a:off x="6038850" y="2457450"/>
          <a:ext cx="0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419100</xdr:colOff>
      <xdr:row>14</xdr:row>
      <xdr:rowOff>161925</xdr:rowOff>
    </xdr:from>
    <xdr:to>
      <xdr:col>10</xdr:col>
      <xdr:colOff>419100</xdr:colOff>
      <xdr:row>16</xdr:row>
      <xdr:rowOff>85725</xdr:rowOff>
    </xdr:to>
    <xdr:sp>
      <xdr:nvSpPr>
        <xdr:cNvPr id="24" name="直線矢印コネクタ 24"/>
        <xdr:cNvSpPr>
          <a:spLocks/>
        </xdr:cNvSpPr>
      </xdr:nvSpPr>
      <xdr:spPr>
        <a:xfrm flipH="1">
          <a:off x="6038850" y="2981325"/>
          <a:ext cx="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419100</xdr:colOff>
      <xdr:row>14</xdr:row>
      <xdr:rowOff>161925</xdr:rowOff>
    </xdr:from>
    <xdr:to>
      <xdr:col>8</xdr:col>
      <xdr:colOff>295275</xdr:colOff>
      <xdr:row>16</xdr:row>
      <xdr:rowOff>180975</xdr:rowOff>
    </xdr:to>
    <xdr:sp>
      <xdr:nvSpPr>
        <xdr:cNvPr id="25" name="正方形/長方形 25"/>
        <xdr:cNvSpPr>
          <a:spLocks/>
        </xdr:cNvSpPr>
      </xdr:nvSpPr>
      <xdr:spPr>
        <a:xfrm>
          <a:off x="4210050" y="2981325"/>
          <a:ext cx="485775" cy="4000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7</xdr:col>
      <xdr:colOff>542925</xdr:colOff>
      <xdr:row>35</xdr:row>
      <xdr:rowOff>76200</xdr:rowOff>
    </xdr:from>
    <xdr:to>
      <xdr:col>13</xdr:col>
      <xdr:colOff>28575</xdr:colOff>
      <xdr:row>44</xdr:row>
      <xdr:rowOff>85725</xdr:rowOff>
    </xdr:to>
    <xdr:sp>
      <xdr:nvSpPr>
        <xdr:cNvPr id="26" name="角丸四角形 26"/>
        <xdr:cNvSpPr>
          <a:spLocks/>
        </xdr:cNvSpPr>
      </xdr:nvSpPr>
      <xdr:spPr>
        <a:xfrm>
          <a:off x="4333875" y="6896100"/>
          <a:ext cx="3143250" cy="172402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24</xdr:row>
      <xdr:rowOff>161925</xdr:rowOff>
    </xdr:from>
    <xdr:to>
      <xdr:col>9</xdr:col>
      <xdr:colOff>542925</xdr:colOff>
      <xdr:row>25</xdr:row>
      <xdr:rowOff>171450</xdr:rowOff>
    </xdr:to>
    <xdr:sp>
      <xdr:nvSpPr>
        <xdr:cNvPr id="27" name="直線矢印コネクタ 27"/>
        <xdr:cNvSpPr>
          <a:spLocks/>
        </xdr:cNvSpPr>
      </xdr:nvSpPr>
      <xdr:spPr>
        <a:xfrm>
          <a:off x="5543550" y="4886325"/>
          <a:ext cx="952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34</xdr:row>
      <xdr:rowOff>19050</xdr:rowOff>
    </xdr:from>
    <xdr:to>
      <xdr:col>11</xdr:col>
      <xdr:colOff>133350</xdr:colOff>
      <xdr:row>35</xdr:row>
      <xdr:rowOff>161925</xdr:rowOff>
    </xdr:to>
    <xdr:sp>
      <xdr:nvSpPr>
        <xdr:cNvPr id="28" name="正方形/長方形 28"/>
        <xdr:cNvSpPr>
          <a:spLocks/>
        </xdr:cNvSpPr>
      </xdr:nvSpPr>
      <xdr:spPr>
        <a:xfrm>
          <a:off x="4314825" y="6648450"/>
          <a:ext cx="204787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3</xdr:col>
      <xdr:colOff>485775</xdr:colOff>
      <xdr:row>13</xdr:row>
      <xdr:rowOff>28575</xdr:rowOff>
    </xdr:from>
    <xdr:to>
      <xdr:col>4</xdr:col>
      <xdr:colOff>485775</xdr:colOff>
      <xdr:row>14</xdr:row>
      <xdr:rowOff>123825</xdr:rowOff>
    </xdr:to>
    <xdr:sp>
      <xdr:nvSpPr>
        <xdr:cNvPr id="29" name="テキスト ボックス 165"/>
        <xdr:cNvSpPr>
          <a:spLocks/>
        </xdr:cNvSpPr>
      </xdr:nvSpPr>
      <xdr:spPr>
        <a:xfrm>
          <a:off x="1866900" y="2657475"/>
          <a:ext cx="581025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3</xdr:col>
      <xdr:colOff>476250</xdr:colOff>
      <xdr:row>16</xdr:row>
      <xdr:rowOff>76200</xdr:rowOff>
    </xdr:from>
    <xdr:to>
      <xdr:col>4</xdr:col>
      <xdr:colOff>485775</xdr:colOff>
      <xdr:row>17</xdr:row>
      <xdr:rowOff>171450</xdr:rowOff>
    </xdr:to>
    <xdr:sp>
      <xdr:nvSpPr>
        <xdr:cNvPr id="30" name="テキスト ボックス 166"/>
        <xdr:cNvSpPr txBox="1">
          <a:spLocks noChangeArrowheads="1"/>
        </xdr:cNvSpPr>
      </xdr:nvSpPr>
      <xdr:spPr>
        <a:xfrm>
          <a:off x="1857375" y="3276600"/>
          <a:ext cx="59055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409575</xdr:colOff>
      <xdr:row>19</xdr:row>
      <xdr:rowOff>19050</xdr:rowOff>
    </xdr:from>
    <xdr:to>
      <xdr:col>4</xdr:col>
      <xdr:colOff>561975</xdr:colOff>
      <xdr:row>21</xdr:row>
      <xdr:rowOff>95250</xdr:rowOff>
    </xdr:to>
    <xdr:sp>
      <xdr:nvSpPr>
        <xdr:cNvPr id="31" name="テキスト ボックス 174"/>
        <xdr:cNvSpPr txBox="1">
          <a:spLocks noChangeArrowheads="1"/>
        </xdr:cNvSpPr>
      </xdr:nvSpPr>
      <xdr:spPr>
        <a:xfrm>
          <a:off x="1790700" y="3790950"/>
          <a:ext cx="733425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ｻｰﾏﾙ（焼却・発電）</a:t>
          </a:r>
        </a:p>
      </xdr:txBody>
    </xdr:sp>
    <xdr:clientData/>
  </xdr:twoCellAnchor>
  <xdr:twoCellAnchor>
    <xdr:from>
      <xdr:col>3</xdr:col>
      <xdr:colOff>47625</xdr:colOff>
      <xdr:row>23</xdr:row>
      <xdr:rowOff>123825</xdr:rowOff>
    </xdr:from>
    <xdr:to>
      <xdr:col>4</xdr:col>
      <xdr:colOff>38100</xdr:colOff>
      <xdr:row>25</xdr:row>
      <xdr:rowOff>28575</xdr:rowOff>
    </xdr:to>
    <xdr:sp>
      <xdr:nvSpPr>
        <xdr:cNvPr id="32" name="テキスト ボックス 195"/>
        <xdr:cNvSpPr>
          <a:spLocks/>
        </xdr:cNvSpPr>
      </xdr:nvSpPr>
      <xdr:spPr>
        <a:xfrm>
          <a:off x="1428750" y="4657725"/>
          <a:ext cx="57150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焼却灰</a:t>
          </a:r>
        </a:p>
      </xdr:txBody>
    </xdr:sp>
    <xdr:clientData/>
  </xdr:twoCellAnchor>
  <xdr:twoCellAnchor>
    <xdr:from>
      <xdr:col>4</xdr:col>
      <xdr:colOff>552450</xdr:colOff>
      <xdr:row>23</xdr:row>
      <xdr:rowOff>114300</xdr:rowOff>
    </xdr:from>
    <xdr:to>
      <xdr:col>6</xdr:col>
      <xdr:colOff>219075</xdr:colOff>
      <xdr:row>26</xdr:row>
      <xdr:rowOff>66675</xdr:rowOff>
    </xdr:to>
    <xdr:sp>
      <xdr:nvSpPr>
        <xdr:cNvPr id="33" name="テキスト ボックス 196"/>
        <xdr:cNvSpPr>
          <a:spLocks/>
        </xdr:cNvSpPr>
      </xdr:nvSpPr>
      <xdr:spPr>
        <a:xfrm>
          <a:off x="2514600" y="4648200"/>
          <a:ext cx="885825" cy="523875"/>
        </a:xfrm>
        <a:prstGeom prst="ellipse">
          <a:avLst/>
        </a:prstGeom>
        <a:solidFill>
          <a:srgbClr val="C3D69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（所内利用）</a:t>
          </a:r>
        </a:p>
      </xdr:txBody>
    </xdr:sp>
    <xdr:clientData/>
  </xdr:twoCellAnchor>
  <xdr:twoCellAnchor>
    <xdr:from>
      <xdr:col>3</xdr:col>
      <xdr:colOff>85725</xdr:colOff>
      <xdr:row>27</xdr:row>
      <xdr:rowOff>95250</xdr:rowOff>
    </xdr:from>
    <xdr:to>
      <xdr:col>4</xdr:col>
      <xdr:colOff>0</xdr:colOff>
      <xdr:row>29</xdr:row>
      <xdr:rowOff>0</xdr:rowOff>
    </xdr:to>
    <xdr:sp>
      <xdr:nvSpPr>
        <xdr:cNvPr id="34" name="テキスト ボックス 203"/>
        <xdr:cNvSpPr txBox="1">
          <a:spLocks noChangeArrowheads="1"/>
        </xdr:cNvSpPr>
      </xdr:nvSpPr>
      <xdr:spPr>
        <a:xfrm>
          <a:off x="1466850" y="5391150"/>
          <a:ext cx="495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85725</xdr:colOff>
      <xdr:row>30</xdr:row>
      <xdr:rowOff>104775</xdr:rowOff>
    </xdr:from>
    <xdr:to>
      <xdr:col>4</xdr:col>
      <xdr:colOff>0</xdr:colOff>
      <xdr:row>32</xdr:row>
      <xdr:rowOff>9525</xdr:rowOff>
    </xdr:to>
    <xdr:sp>
      <xdr:nvSpPr>
        <xdr:cNvPr id="35" name="テキスト ボックス 210"/>
        <xdr:cNvSpPr txBox="1">
          <a:spLocks noChangeArrowheads="1"/>
        </xdr:cNvSpPr>
      </xdr:nvSpPr>
      <xdr:spPr>
        <a:xfrm>
          <a:off x="1466850" y="5972175"/>
          <a:ext cx="495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10</xdr:col>
      <xdr:colOff>133350</xdr:colOff>
      <xdr:row>13</xdr:row>
      <xdr:rowOff>95250</xdr:rowOff>
    </xdr:from>
    <xdr:to>
      <xdr:col>11</xdr:col>
      <xdr:colOff>104775</xdr:colOff>
      <xdr:row>15</xdr:row>
      <xdr:rowOff>0</xdr:rowOff>
    </xdr:to>
    <xdr:sp>
      <xdr:nvSpPr>
        <xdr:cNvPr id="36" name="テキスト ボックス 259"/>
        <xdr:cNvSpPr>
          <a:spLocks/>
        </xdr:cNvSpPr>
      </xdr:nvSpPr>
      <xdr:spPr>
        <a:xfrm>
          <a:off x="5753100" y="2724150"/>
          <a:ext cx="581025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9</xdr:col>
      <xdr:colOff>85725</xdr:colOff>
      <xdr:row>23</xdr:row>
      <xdr:rowOff>66675</xdr:rowOff>
    </xdr:from>
    <xdr:to>
      <xdr:col>10</xdr:col>
      <xdr:colOff>371475</xdr:colOff>
      <xdr:row>24</xdr:row>
      <xdr:rowOff>161925</xdr:rowOff>
    </xdr:to>
    <xdr:sp>
      <xdr:nvSpPr>
        <xdr:cNvPr id="37" name="テキスト ボックス 286"/>
        <xdr:cNvSpPr>
          <a:spLocks/>
        </xdr:cNvSpPr>
      </xdr:nvSpPr>
      <xdr:spPr>
        <a:xfrm>
          <a:off x="5095875" y="4600575"/>
          <a:ext cx="89535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9</xdr:col>
      <xdr:colOff>114300</xdr:colOff>
      <xdr:row>30</xdr:row>
      <xdr:rowOff>171450</xdr:rowOff>
    </xdr:from>
    <xdr:to>
      <xdr:col>10</xdr:col>
      <xdr:colOff>381000</xdr:colOff>
      <xdr:row>32</xdr:row>
      <xdr:rowOff>57150</xdr:rowOff>
    </xdr:to>
    <xdr:sp>
      <xdr:nvSpPr>
        <xdr:cNvPr id="38" name="テキスト ボックス 305"/>
        <xdr:cNvSpPr>
          <a:spLocks/>
        </xdr:cNvSpPr>
      </xdr:nvSpPr>
      <xdr:spPr>
        <a:xfrm>
          <a:off x="5124450" y="6038850"/>
          <a:ext cx="876300" cy="266700"/>
        </a:xfrm>
        <a:prstGeom prst="ellipse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熱</a:t>
          </a:r>
        </a:p>
      </xdr:txBody>
    </xdr:sp>
    <xdr:clientData/>
  </xdr:twoCellAnchor>
  <xdr:twoCellAnchor>
    <xdr:from>
      <xdr:col>10</xdr:col>
      <xdr:colOff>133350</xdr:colOff>
      <xdr:row>19</xdr:row>
      <xdr:rowOff>104775</xdr:rowOff>
    </xdr:from>
    <xdr:to>
      <xdr:col>11</xdr:col>
      <xdr:colOff>114300</xdr:colOff>
      <xdr:row>21</xdr:row>
      <xdr:rowOff>9525</xdr:rowOff>
    </xdr:to>
    <xdr:sp>
      <xdr:nvSpPr>
        <xdr:cNvPr id="39" name="テキスト ボックス 306"/>
        <xdr:cNvSpPr txBox="1">
          <a:spLocks noChangeArrowheads="1"/>
        </xdr:cNvSpPr>
      </xdr:nvSpPr>
      <xdr:spPr>
        <a:xfrm>
          <a:off x="5753100" y="3876675"/>
          <a:ext cx="59055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油化</a:t>
          </a:r>
        </a:p>
      </xdr:txBody>
    </xdr:sp>
    <xdr:clientData/>
  </xdr:twoCellAnchor>
  <xdr:twoCellAnchor>
    <xdr:from>
      <xdr:col>11</xdr:col>
      <xdr:colOff>76200</xdr:colOff>
      <xdr:row>23</xdr:row>
      <xdr:rowOff>66675</xdr:rowOff>
    </xdr:from>
    <xdr:to>
      <xdr:col>12</xdr:col>
      <xdr:colOff>19050</xdr:colOff>
      <xdr:row>24</xdr:row>
      <xdr:rowOff>161925</xdr:rowOff>
    </xdr:to>
    <xdr:sp>
      <xdr:nvSpPr>
        <xdr:cNvPr id="40" name="テキスト ボックス 315"/>
        <xdr:cNvSpPr>
          <a:spLocks/>
        </xdr:cNvSpPr>
      </xdr:nvSpPr>
      <xdr:spPr>
        <a:xfrm>
          <a:off x="6305550" y="4600575"/>
          <a:ext cx="55245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残渣</a:t>
          </a:r>
        </a:p>
      </xdr:txBody>
    </xdr:sp>
    <xdr:clientData/>
  </xdr:twoCellAnchor>
  <xdr:twoCellAnchor>
    <xdr:from>
      <xdr:col>10</xdr:col>
      <xdr:colOff>428625</xdr:colOff>
      <xdr:row>21</xdr:row>
      <xdr:rowOff>9525</xdr:rowOff>
    </xdr:from>
    <xdr:to>
      <xdr:col>11</xdr:col>
      <xdr:colOff>342900</xdr:colOff>
      <xdr:row>23</xdr:row>
      <xdr:rowOff>66675</xdr:rowOff>
    </xdr:to>
    <xdr:sp>
      <xdr:nvSpPr>
        <xdr:cNvPr id="41" name="カギ線コネクタ 41"/>
        <xdr:cNvSpPr>
          <a:spLocks/>
        </xdr:cNvSpPr>
      </xdr:nvSpPr>
      <xdr:spPr>
        <a:xfrm rot="16200000" flipH="1">
          <a:off x="6048375" y="4162425"/>
          <a:ext cx="523875" cy="4381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25</xdr:row>
      <xdr:rowOff>171450</xdr:rowOff>
    </xdr:from>
    <xdr:to>
      <xdr:col>10</xdr:col>
      <xdr:colOff>161925</xdr:colOff>
      <xdr:row>27</xdr:row>
      <xdr:rowOff>76200</xdr:rowOff>
    </xdr:to>
    <xdr:sp>
      <xdr:nvSpPr>
        <xdr:cNvPr id="42" name="テキスト ボックス 331"/>
        <xdr:cNvSpPr txBox="1">
          <a:spLocks noChangeArrowheads="1"/>
        </xdr:cNvSpPr>
      </xdr:nvSpPr>
      <xdr:spPr>
        <a:xfrm>
          <a:off x="5334000" y="5086350"/>
          <a:ext cx="44767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11</xdr:col>
      <xdr:colOff>133350</xdr:colOff>
      <xdr:row>25</xdr:row>
      <xdr:rowOff>171450</xdr:rowOff>
    </xdr:from>
    <xdr:to>
      <xdr:col>11</xdr:col>
      <xdr:colOff>581025</xdr:colOff>
      <xdr:row>27</xdr:row>
      <xdr:rowOff>76200</xdr:rowOff>
    </xdr:to>
    <xdr:sp>
      <xdr:nvSpPr>
        <xdr:cNvPr id="43" name="テキスト ボックス 336"/>
        <xdr:cNvSpPr txBox="1">
          <a:spLocks noChangeArrowheads="1"/>
        </xdr:cNvSpPr>
      </xdr:nvSpPr>
      <xdr:spPr>
        <a:xfrm>
          <a:off x="6362700" y="5086350"/>
          <a:ext cx="44767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11</xdr:col>
      <xdr:colOff>342900</xdr:colOff>
      <xdr:row>24</xdr:row>
      <xdr:rowOff>161925</xdr:rowOff>
    </xdr:from>
    <xdr:to>
      <xdr:col>11</xdr:col>
      <xdr:colOff>361950</xdr:colOff>
      <xdr:row>25</xdr:row>
      <xdr:rowOff>171450</xdr:rowOff>
    </xdr:to>
    <xdr:sp>
      <xdr:nvSpPr>
        <xdr:cNvPr id="44" name="直線矢印コネクタ 44"/>
        <xdr:cNvSpPr>
          <a:spLocks/>
        </xdr:cNvSpPr>
      </xdr:nvSpPr>
      <xdr:spPr>
        <a:xfrm>
          <a:off x="6572250" y="4886325"/>
          <a:ext cx="1905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28</xdr:row>
      <xdr:rowOff>152400</xdr:rowOff>
    </xdr:from>
    <xdr:to>
      <xdr:col>11</xdr:col>
      <xdr:colOff>590550</xdr:colOff>
      <xdr:row>30</xdr:row>
      <xdr:rowOff>57150</xdr:rowOff>
    </xdr:to>
    <xdr:sp>
      <xdr:nvSpPr>
        <xdr:cNvPr id="45" name="テキスト ボックス 340"/>
        <xdr:cNvSpPr txBox="1">
          <a:spLocks noChangeArrowheads="1"/>
        </xdr:cNvSpPr>
      </xdr:nvSpPr>
      <xdr:spPr>
        <a:xfrm>
          <a:off x="6372225" y="5638800"/>
          <a:ext cx="447675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11</xdr:col>
      <xdr:colOff>361950</xdr:colOff>
      <xdr:row>27</xdr:row>
      <xdr:rowOff>76200</xdr:rowOff>
    </xdr:from>
    <xdr:to>
      <xdr:col>11</xdr:col>
      <xdr:colOff>371475</xdr:colOff>
      <xdr:row>28</xdr:row>
      <xdr:rowOff>152400</xdr:rowOff>
    </xdr:to>
    <xdr:sp>
      <xdr:nvSpPr>
        <xdr:cNvPr id="46" name="直線矢印コネクタ 46"/>
        <xdr:cNvSpPr>
          <a:spLocks/>
        </xdr:cNvSpPr>
      </xdr:nvSpPr>
      <xdr:spPr>
        <a:xfrm>
          <a:off x="6591300" y="5372100"/>
          <a:ext cx="95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36</xdr:row>
      <xdr:rowOff>95250</xdr:rowOff>
    </xdr:from>
    <xdr:to>
      <xdr:col>4</xdr:col>
      <xdr:colOff>333375</xdr:colOff>
      <xdr:row>38</xdr:row>
      <xdr:rowOff>0</xdr:rowOff>
    </xdr:to>
    <xdr:sp>
      <xdr:nvSpPr>
        <xdr:cNvPr id="47" name="テキスト ボックス 351"/>
        <xdr:cNvSpPr>
          <a:spLocks/>
        </xdr:cNvSpPr>
      </xdr:nvSpPr>
      <xdr:spPr>
        <a:xfrm>
          <a:off x="1362075" y="7105650"/>
          <a:ext cx="93345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3</xdr:col>
      <xdr:colOff>38100</xdr:colOff>
      <xdr:row>39</xdr:row>
      <xdr:rowOff>85725</xdr:rowOff>
    </xdr:from>
    <xdr:to>
      <xdr:col>4</xdr:col>
      <xdr:colOff>276225</xdr:colOff>
      <xdr:row>40</xdr:row>
      <xdr:rowOff>152400</xdr:rowOff>
    </xdr:to>
    <xdr:sp>
      <xdr:nvSpPr>
        <xdr:cNvPr id="48" name="テキスト ボックス 353"/>
        <xdr:cNvSpPr txBox="1">
          <a:spLocks noChangeArrowheads="1"/>
        </xdr:cNvSpPr>
      </xdr:nvSpPr>
      <xdr:spPr>
        <a:xfrm>
          <a:off x="1419225" y="7667625"/>
          <a:ext cx="819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採掘～熱利用</a:t>
          </a:r>
        </a:p>
      </xdr:txBody>
    </xdr:sp>
    <xdr:clientData/>
  </xdr:twoCellAnchor>
  <xdr:twoCellAnchor>
    <xdr:from>
      <xdr:col>2</xdr:col>
      <xdr:colOff>600075</xdr:colOff>
      <xdr:row>42</xdr:row>
      <xdr:rowOff>76200</xdr:rowOff>
    </xdr:from>
    <xdr:to>
      <xdr:col>4</xdr:col>
      <xdr:colOff>342900</xdr:colOff>
      <xdr:row>43</xdr:row>
      <xdr:rowOff>152400</xdr:rowOff>
    </xdr:to>
    <xdr:sp>
      <xdr:nvSpPr>
        <xdr:cNvPr id="49" name="テキスト ボックス 358"/>
        <xdr:cNvSpPr>
          <a:spLocks/>
        </xdr:cNvSpPr>
      </xdr:nvSpPr>
      <xdr:spPr>
        <a:xfrm>
          <a:off x="1371600" y="8229600"/>
          <a:ext cx="933450" cy="266700"/>
        </a:xfrm>
        <a:prstGeom prst="ellipse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熱</a:t>
          </a:r>
        </a:p>
      </xdr:txBody>
    </xdr:sp>
    <xdr:clientData/>
  </xdr:twoCellAnchor>
  <xdr:twoCellAnchor>
    <xdr:from>
      <xdr:col>9</xdr:col>
      <xdr:colOff>571500</xdr:colOff>
      <xdr:row>38</xdr:row>
      <xdr:rowOff>28575</xdr:rowOff>
    </xdr:from>
    <xdr:to>
      <xdr:col>9</xdr:col>
      <xdr:colOff>571500</xdr:colOff>
      <xdr:row>39</xdr:row>
      <xdr:rowOff>66675</xdr:rowOff>
    </xdr:to>
    <xdr:sp>
      <xdr:nvSpPr>
        <xdr:cNvPr id="50" name="直線矢印コネクタ 50"/>
        <xdr:cNvSpPr>
          <a:spLocks/>
        </xdr:cNvSpPr>
      </xdr:nvSpPr>
      <xdr:spPr>
        <a:xfrm>
          <a:off x="5581650" y="7419975"/>
          <a:ext cx="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41</xdr:row>
      <xdr:rowOff>133350</xdr:rowOff>
    </xdr:from>
    <xdr:to>
      <xdr:col>9</xdr:col>
      <xdr:colOff>571500</xdr:colOff>
      <xdr:row>42</xdr:row>
      <xdr:rowOff>95250</xdr:rowOff>
    </xdr:to>
    <xdr:sp>
      <xdr:nvSpPr>
        <xdr:cNvPr id="51" name="直線矢印コネクタ 51"/>
        <xdr:cNvSpPr>
          <a:spLocks/>
        </xdr:cNvSpPr>
      </xdr:nvSpPr>
      <xdr:spPr>
        <a:xfrm>
          <a:off x="5581650" y="8096250"/>
          <a:ext cx="9525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36</xdr:row>
      <xdr:rowOff>114300</xdr:rowOff>
    </xdr:from>
    <xdr:to>
      <xdr:col>10</xdr:col>
      <xdr:colOff>247650</xdr:colOff>
      <xdr:row>38</xdr:row>
      <xdr:rowOff>28575</xdr:rowOff>
    </xdr:to>
    <xdr:sp>
      <xdr:nvSpPr>
        <xdr:cNvPr id="52" name="テキスト ボックス 367"/>
        <xdr:cNvSpPr>
          <a:spLocks/>
        </xdr:cNvSpPr>
      </xdr:nvSpPr>
      <xdr:spPr>
        <a:xfrm>
          <a:off x="5286375" y="7124700"/>
          <a:ext cx="5810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石炭等</a:t>
          </a:r>
        </a:p>
      </xdr:txBody>
    </xdr:sp>
    <xdr:clientData/>
  </xdr:twoCellAnchor>
  <xdr:twoCellAnchor>
    <xdr:from>
      <xdr:col>9</xdr:col>
      <xdr:colOff>266700</xdr:colOff>
      <xdr:row>39</xdr:row>
      <xdr:rowOff>66675</xdr:rowOff>
    </xdr:from>
    <xdr:to>
      <xdr:col>10</xdr:col>
      <xdr:colOff>257175</xdr:colOff>
      <xdr:row>41</xdr:row>
      <xdr:rowOff>133350</xdr:rowOff>
    </xdr:to>
    <xdr:sp>
      <xdr:nvSpPr>
        <xdr:cNvPr id="53" name="テキスト ボックス 368"/>
        <xdr:cNvSpPr txBox="1">
          <a:spLocks noChangeArrowheads="1"/>
        </xdr:cNvSpPr>
      </xdr:nvSpPr>
      <xdr:spPr>
        <a:xfrm>
          <a:off x="5276850" y="7648575"/>
          <a:ext cx="600075" cy="4476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採掘～発電利用</a:t>
          </a:r>
        </a:p>
      </xdr:txBody>
    </xdr:sp>
    <xdr:clientData/>
  </xdr:twoCellAnchor>
  <xdr:twoCellAnchor>
    <xdr:from>
      <xdr:col>9</xdr:col>
      <xdr:colOff>114300</xdr:colOff>
      <xdr:row>42</xdr:row>
      <xdr:rowOff>95250</xdr:rowOff>
    </xdr:from>
    <xdr:to>
      <xdr:col>10</xdr:col>
      <xdr:colOff>419100</xdr:colOff>
      <xdr:row>44</xdr:row>
      <xdr:rowOff>0</xdr:rowOff>
    </xdr:to>
    <xdr:sp>
      <xdr:nvSpPr>
        <xdr:cNvPr id="54" name="テキスト ボックス 369"/>
        <xdr:cNvSpPr>
          <a:spLocks/>
        </xdr:cNvSpPr>
      </xdr:nvSpPr>
      <xdr:spPr>
        <a:xfrm>
          <a:off x="5124450" y="8248650"/>
          <a:ext cx="914400" cy="285750"/>
        </a:xfrm>
        <a:prstGeom prst="ellipse">
          <a:avLst/>
        </a:prstGeom>
        <a:solidFill>
          <a:srgbClr val="C3D69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電気</a:t>
          </a:r>
        </a:p>
      </xdr:txBody>
    </xdr:sp>
    <xdr:clientData/>
  </xdr:twoCellAnchor>
  <xdr:twoCellAnchor>
    <xdr:from>
      <xdr:col>9</xdr:col>
      <xdr:colOff>542925</xdr:colOff>
      <xdr:row>27</xdr:row>
      <xdr:rowOff>76200</xdr:rowOff>
    </xdr:from>
    <xdr:to>
      <xdr:col>9</xdr:col>
      <xdr:colOff>542925</xdr:colOff>
      <xdr:row>28</xdr:row>
      <xdr:rowOff>76200</xdr:rowOff>
    </xdr:to>
    <xdr:sp>
      <xdr:nvSpPr>
        <xdr:cNvPr id="55" name="直線矢印コネクタ 55"/>
        <xdr:cNvSpPr>
          <a:spLocks/>
        </xdr:cNvSpPr>
      </xdr:nvSpPr>
      <xdr:spPr>
        <a:xfrm>
          <a:off x="5553075" y="5372100"/>
          <a:ext cx="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28</xdr:row>
      <xdr:rowOff>76200</xdr:rowOff>
    </xdr:from>
    <xdr:to>
      <xdr:col>10</xdr:col>
      <xdr:colOff>352425</xdr:colOff>
      <xdr:row>29</xdr:row>
      <xdr:rowOff>171450</xdr:rowOff>
    </xdr:to>
    <xdr:sp>
      <xdr:nvSpPr>
        <xdr:cNvPr id="56" name="テキスト ボックス 183"/>
        <xdr:cNvSpPr txBox="1">
          <a:spLocks noChangeArrowheads="1"/>
        </xdr:cNvSpPr>
      </xdr:nvSpPr>
      <xdr:spPr>
        <a:xfrm>
          <a:off x="5133975" y="5562600"/>
          <a:ext cx="8382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熱利用</a:t>
          </a:r>
        </a:p>
      </xdr:txBody>
    </xdr:sp>
    <xdr:clientData/>
  </xdr:twoCellAnchor>
  <xdr:twoCellAnchor>
    <xdr:from>
      <xdr:col>9</xdr:col>
      <xdr:colOff>542925</xdr:colOff>
      <xdr:row>29</xdr:row>
      <xdr:rowOff>171450</xdr:rowOff>
    </xdr:from>
    <xdr:to>
      <xdr:col>9</xdr:col>
      <xdr:colOff>552450</xdr:colOff>
      <xdr:row>30</xdr:row>
      <xdr:rowOff>171450</xdr:rowOff>
    </xdr:to>
    <xdr:sp>
      <xdr:nvSpPr>
        <xdr:cNvPr id="57" name="直線矢印コネクタ 57"/>
        <xdr:cNvSpPr>
          <a:spLocks/>
        </xdr:cNvSpPr>
      </xdr:nvSpPr>
      <xdr:spPr>
        <a:xfrm>
          <a:off x="5553075" y="5848350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20</xdr:row>
      <xdr:rowOff>76200</xdr:rowOff>
    </xdr:from>
    <xdr:to>
      <xdr:col>12</xdr:col>
      <xdr:colOff>66675</xdr:colOff>
      <xdr:row>20</xdr:row>
      <xdr:rowOff>76200</xdr:rowOff>
    </xdr:to>
    <xdr:sp>
      <xdr:nvSpPr>
        <xdr:cNvPr id="58" name="直線矢印コネクタ 58"/>
        <xdr:cNvSpPr>
          <a:spLocks/>
        </xdr:cNvSpPr>
      </xdr:nvSpPr>
      <xdr:spPr>
        <a:xfrm>
          <a:off x="6334125" y="4038600"/>
          <a:ext cx="571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19</xdr:row>
      <xdr:rowOff>104775</xdr:rowOff>
    </xdr:from>
    <xdr:to>
      <xdr:col>13</xdr:col>
      <xdr:colOff>0</xdr:colOff>
      <xdr:row>21</xdr:row>
      <xdr:rowOff>9525</xdr:rowOff>
    </xdr:to>
    <xdr:sp>
      <xdr:nvSpPr>
        <xdr:cNvPr id="59" name="テキスト ボックス 155"/>
        <xdr:cNvSpPr>
          <a:spLocks/>
        </xdr:cNvSpPr>
      </xdr:nvSpPr>
      <xdr:spPr>
        <a:xfrm>
          <a:off x="6905625" y="3876675"/>
          <a:ext cx="542925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ﾌﾚｱ</a:t>
          </a:r>
        </a:p>
      </xdr:txBody>
    </xdr:sp>
    <xdr:clientData/>
  </xdr:twoCellAnchor>
  <xdr:twoCellAnchor>
    <xdr:from>
      <xdr:col>4</xdr:col>
      <xdr:colOff>190500</xdr:colOff>
      <xdr:row>17</xdr:row>
      <xdr:rowOff>171450</xdr:rowOff>
    </xdr:from>
    <xdr:to>
      <xdr:col>4</xdr:col>
      <xdr:colOff>190500</xdr:colOff>
      <xdr:row>19</xdr:row>
      <xdr:rowOff>19050</xdr:rowOff>
    </xdr:to>
    <xdr:sp>
      <xdr:nvSpPr>
        <xdr:cNvPr id="60" name="直線矢印コネクタ 60"/>
        <xdr:cNvSpPr>
          <a:spLocks/>
        </xdr:cNvSpPr>
      </xdr:nvSpPr>
      <xdr:spPr>
        <a:xfrm>
          <a:off x="2152650" y="3562350"/>
          <a:ext cx="95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18</xdr:row>
      <xdr:rowOff>9525</xdr:rowOff>
    </xdr:from>
    <xdr:to>
      <xdr:col>10</xdr:col>
      <xdr:colOff>428625</xdr:colOff>
      <xdr:row>19</xdr:row>
      <xdr:rowOff>104775</xdr:rowOff>
    </xdr:to>
    <xdr:sp>
      <xdr:nvSpPr>
        <xdr:cNvPr id="61" name="直線矢印コネクタ 61"/>
        <xdr:cNvSpPr>
          <a:spLocks/>
        </xdr:cNvSpPr>
      </xdr:nvSpPr>
      <xdr:spPr>
        <a:xfrm>
          <a:off x="6048375" y="3590925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16</xdr:row>
      <xdr:rowOff>57150</xdr:rowOff>
    </xdr:from>
    <xdr:to>
      <xdr:col>3</xdr:col>
      <xdr:colOff>514350</xdr:colOff>
      <xdr:row>17</xdr:row>
      <xdr:rowOff>114300</xdr:rowOff>
    </xdr:to>
    <xdr:sp>
      <xdr:nvSpPr>
        <xdr:cNvPr id="62" name="テキスト ボックス 154"/>
        <xdr:cNvSpPr txBox="1">
          <a:spLocks noChangeArrowheads="1"/>
        </xdr:cNvSpPr>
      </xdr:nvSpPr>
      <xdr:spPr>
        <a:xfrm>
          <a:off x="1714500" y="3257550"/>
          <a:ext cx="180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314325</xdr:colOff>
      <xdr:row>18</xdr:row>
      <xdr:rowOff>114300</xdr:rowOff>
    </xdr:from>
    <xdr:to>
      <xdr:col>3</xdr:col>
      <xdr:colOff>504825</xdr:colOff>
      <xdr:row>19</xdr:row>
      <xdr:rowOff>180975</xdr:rowOff>
    </xdr:to>
    <xdr:sp>
      <xdr:nvSpPr>
        <xdr:cNvPr id="63" name="テキスト ボックス 156"/>
        <xdr:cNvSpPr txBox="1">
          <a:spLocks noChangeArrowheads="1"/>
        </xdr:cNvSpPr>
      </xdr:nvSpPr>
      <xdr:spPr>
        <a:xfrm>
          <a:off x="1695450" y="3695700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</xdr:col>
      <xdr:colOff>590550</xdr:colOff>
      <xdr:row>27</xdr:row>
      <xdr:rowOff>9525</xdr:rowOff>
    </xdr:from>
    <xdr:to>
      <xdr:col>3</xdr:col>
      <xdr:colOff>171450</xdr:colOff>
      <xdr:row>28</xdr:row>
      <xdr:rowOff>66675</xdr:rowOff>
    </xdr:to>
    <xdr:sp>
      <xdr:nvSpPr>
        <xdr:cNvPr id="64" name="テキスト ボックス 158"/>
        <xdr:cNvSpPr txBox="1">
          <a:spLocks noChangeArrowheads="1"/>
        </xdr:cNvSpPr>
      </xdr:nvSpPr>
      <xdr:spPr>
        <a:xfrm>
          <a:off x="1362075" y="5305425"/>
          <a:ext cx="190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3</xdr:col>
      <xdr:colOff>19050</xdr:colOff>
      <xdr:row>29</xdr:row>
      <xdr:rowOff>190500</xdr:rowOff>
    </xdr:from>
    <xdr:to>
      <xdr:col>3</xdr:col>
      <xdr:colOff>200025</xdr:colOff>
      <xdr:row>31</xdr:row>
      <xdr:rowOff>57150</xdr:rowOff>
    </xdr:to>
    <xdr:sp>
      <xdr:nvSpPr>
        <xdr:cNvPr id="65" name="テキスト ボックス 159"/>
        <xdr:cNvSpPr txBox="1">
          <a:spLocks noChangeArrowheads="1"/>
        </xdr:cNvSpPr>
      </xdr:nvSpPr>
      <xdr:spPr>
        <a:xfrm>
          <a:off x="1400175" y="5867400"/>
          <a:ext cx="180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2</xdr:col>
      <xdr:colOff>523875</xdr:colOff>
      <xdr:row>38</xdr:row>
      <xdr:rowOff>123825</xdr:rowOff>
    </xdr:from>
    <xdr:to>
      <xdr:col>3</xdr:col>
      <xdr:colOff>104775</xdr:colOff>
      <xdr:row>39</xdr:row>
      <xdr:rowOff>180975</xdr:rowOff>
    </xdr:to>
    <xdr:sp>
      <xdr:nvSpPr>
        <xdr:cNvPr id="66" name="テキスト ボックス 171"/>
        <xdr:cNvSpPr txBox="1">
          <a:spLocks noChangeArrowheads="1"/>
        </xdr:cNvSpPr>
      </xdr:nvSpPr>
      <xdr:spPr>
        <a:xfrm>
          <a:off x="1295400" y="7515225"/>
          <a:ext cx="190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28575</xdr:colOff>
      <xdr:row>16</xdr:row>
      <xdr:rowOff>19050</xdr:rowOff>
    </xdr:from>
    <xdr:to>
      <xdr:col>10</xdr:col>
      <xdr:colOff>209550</xdr:colOff>
      <xdr:row>17</xdr:row>
      <xdr:rowOff>85725</xdr:rowOff>
    </xdr:to>
    <xdr:sp>
      <xdr:nvSpPr>
        <xdr:cNvPr id="67" name="テキスト ボックス 172"/>
        <xdr:cNvSpPr txBox="1">
          <a:spLocks noChangeArrowheads="1"/>
        </xdr:cNvSpPr>
      </xdr:nvSpPr>
      <xdr:spPr>
        <a:xfrm>
          <a:off x="5648325" y="3219450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85725</xdr:colOff>
      <xdr:row>19</xdr:row>
      <xdr:rowOff>9525</xdr:rowOff>
    </xdr:from>
    <xdr:to>
      <xdr:col>10</xdr:col>
      <xdr:colOff>276225</xdr:colOff>
      <xdr:row>20</xdr:row>
      <xdr:rowOff>76200</xdr:rowOff>
    </xdr:to>
    <xdr:sp>
      <xdr:nvSpPr>
        <xdr:cNvPr id="68" name="テキスト ボックス 173"/>
        <xdr:cNvSpPr txBox="1">
          <a:spLocks noChangeArrowheads="1"/>
        </xdr:cNvSpPr>
      </xdr:nvSpPr>
      <xdr:spPr>
        <a:xfrm>
          <a:off x="5705475" y="3781425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9</xdr:col>
      <xdr:colOff>161925</xdr:colOff>
      <xdr:row>25</xdr:row>
      <xdr:rowOff>152400</xdr:rowOff>
    </xdr:from>
    <xdr:to>
      <xdr:col>9</xdr:col>
      <xdr:colOff>352425</xdr:colOff>
      <xdr:row>27</xdr:row>
      <xdr:rowOff>19050</xdr:rowOff>
    </xdr:to>
    <xdr:sp>
      <xdr:nvSpPr>
        <xdr:cNvPr id="69" name="テキスト ボックス 175"/>
        <xdr:cNvSpPr txBox="1">
          <a:spLocks noChangeArrowheads="1"/>
        </xdr:cNvSpPr>
      </xdr:nvSpPr>
      <xdr:spPr>
        <a:xfrm>
          <a:off x="5172075" y="5067300"/>
          <a:ext cx="190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9</xdr:col>
      <xdr:colOff>19050</xdr:colOff>
      <xdr:row>28</xdr:row>
      <xdr:rowOff>57150</xdr:rowOff>
    </xdr:from>
    <xdr:to>
      <xdr:col>9</xdr:col>
      <xdr:colOff>209550</xdr:colOff>
      <xdr:row>29</xdr:row>
      <xdr:rowOff>114300</xdr:rowOff>
    </xdr:to>
    <xdr:sp>
      <xdr:nvSpPr>
        <xdr:cNvPr id="70" name="テキスト ボックス 181"/>
        <xdr:cNvSpPr txBox="1">
          <a:spLocks noChangeArrowheads="1"/>
        </xdr:cNvSpPr>
      </xdr:nvSpPr>
      <xdr:spPr>
        <a:xfrm>
          <a:off x="5029200" y="5543550"/>
          <a:ext cx="2000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9</xdr:col>
      <xdr:colOff>152400</xdr:colOff>
      <xdr:row>38</xdr:row>
      <xdr:rowOff>152400</xdr:rowOff>
    </xdr:from>
    <xdr:to>
      <xdr:col>9</xdr:col>
      <xdr:colOff>342900</xdr:colOff>
      <xdr:row>40</xdr:row>
      <xdr:rowOff>19050</xdr:rowOff>
    </xdr:to>
    <xdr:sp>
      <xdr:nvSpPr>
        <xdr:cNvPr id="71" name="テキスト ボックス 188"/>
        <xdr:cNvSpPr txBox="1">
          <a:spLocks noChangeArrowheads="1"/>
        </xdr:cNvSpPr>
      </xdr:nvSpPr>
      <xdr:spPr>
        <a:xfrm>
          <a:off x="5162550" y="7543800"/>
          <a:ext cx="190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600075</xdr:colOff>
      <xdr:row>25</xdr:row>
      <xdr:rowOff>104775</xdr:rowOff>
    </xdr:from>
    <xdr:to>
      <xdr:col>11</xdr:col>
      <xdr:colOff>190500</xdr:colOff>
      <xdr:row>26</xdr:row>
      <xdr:rowOff>171450</xdr:rowOff>
    </xdr:to>
    <xdr:sp>
      <xdr:nvSpPr>
        <xdr:cNvPr id="72" name="テキスト ボックス 194"/>
        <xdr:cNvSpPr txBox="1">
          <a:spLocks noChangeArrowheads="1"/>
        </xdr:cNvSpPr>
      </xdr:nvSpPr>
      <xdr:spPr>
        <a:xfrm>
          <a:off x="6219825" y="5019675"/>
          <a:ext cx="200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10</xdr:col>
      <xdr:colOff>600075</xdr:colOff>
      <xdr:row>28</xdr:row>
      <xdr:rowOff>95250</xdr:rowOff>
    </xdr:from>
    <xdr:to>
      <xdr:col>11</xdr:col>
      <xdr:colOff>180975</xdr:colOff>
      <xdr:row>29</xdr:row>
      <xdr:rowOff>161925</xdr:rowOff>
    </xdr:to>
    <xdr:sp>
      <xdr:nvSpPr>
        <xdr:cNvPr id="73" name="テキスト ボックス 197"/>
        <xdr:cNvSpPr txBox="1">
          <a:spLocks noChangeArrowheads="1"/>
        </xdr:cNvSpPr>
      </xdr:nvSpPr>
      <xdr:spPr>
        <a:xfrm>
          <a:off x="6219825" y="5581650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&#36895;&#22577;&#34920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sinsedai\1toukei\Iip\macro&#32080;&#26524;\GA0100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鉄鋼業データ"/>
      <sheetName val="表紙"/>
      <sheetName val="裏表紙"/>
    </sheetNames>
    <sheetDataSet>
      <sheetData sheetId="0">
        <row r="2">
          <cell r="G2" t="str">
            <v> </v>
          </cell>
        </row>
        <row r="3">
          <cell r="G3" t="str">
            <v>　</v>
          </cell>
        </row>
        <row r="4">
          <cell r="B4">
            <v>7</v>
          </cell>
          <cell r="C4">
            <v>89.3</v>
          </cell>
          <cell r="D4">
            <v>91</v>
          </cell>
          <cell r="E4">
            <v>88.4</v>
          </cell>
          <cell r="G4" t="str">
            <v>経済産業省</v>
          </cell>
        </row>
        <row r="5">
          <cell r="B5">
            <v>8</v>
          </cell>
          <cell r="C5">
            <v>92.5</v>
          </cell>
          <cell r="D5">
            <v>92.9</v>
          </cell>
          <cell r="E5">
            <v>88.3</v>
          </cell>
          <cell r="G5" t="str">
            <v>鉱工業動態統計室</v>
          </cell>
        </row>
        <row r="6">
          <cell r="B6">
            <v>9</v>
          </cell>
          <cell r="C6">
            <v>92.1</v>
          </cell>
          <cell r="D6">
            <v>93.6</v>
          </cell>
          <cell r="E6">
            <v>87.6</v>
          </cell>
        </row>
        <row r="7">
          <cell r="B7">
            <v>10</v>
          </cell>
          <cell r="C7">
            <v>92.3</v>
          </cell>
          <cell r="D7">
            <v>93</v>
          </cell>
          <cell r="E7">
            <v>88.3</v>
          </cell>
          <cell r="G7" t="str">
            <v>鉄鋼統計速報</v>
          </cell>
        </row>
        <row r="8">
          <cell r="B8">
            <v>11</v>
          </cell>
          <cell r="C8">
            <v>93.3</v>
          </cell>
          <cell r="D8">
            <v>95.2</v>
          </cell>
          <cell r="E8">
            <v>87.6</v>
          </cell>
          <cell r="G8" t="str">
            <v>平成１３年７月分</v>
          </cell>
        </row>
        <row r="9">
          <cell r="B9">
            <v>12</v>
          </cell>
          <cell r="C9">
            <v>94</v>
          </cell>
          <cell r="D9">
            <v>94.3</v>
          </cell>
          <cell r="E9">
            <v>88.7</v>
          </cell>
          <cell r="G9" t="str">
            <v> </v>
          </cell>
        </row>
        <row r="10">
          <cell r="B10">
            <v>1</v>
          </cell>
          <cell r="C10">
            <v>94.7</v>
          </cell>
          <cell r="D10">
            <v>95.6</v>
          </cell>
          <cell r="E10">
            <v>89.7</v>
          </cell>
          <cell r="G10" t="str">
            <v>　７月の鉄鋼業の生産動向を季節調整済指数でみると、生産は前月比▲１．２％の低</v>
          </cell>
        </row>
        <row r="11">
          <cell r="B11">
            <v>2</v>
          </cell>
          <cell r="C11">
            <v>93.3</v>
          </cell>
          <cell r="D11">
            <v>95.6</v>
          </cell>
          <cell r="E11">
            <v>89.9</v>
          </cell>
          <cell r="G11" t="str">
            <v>下（前年同月比［原指数による］では▲４．５％の低下）、出荷は同▲０．５％の低</v>
          </cell>
        </row>
        <row r="12">
          <cell r="B12">
            <v>3</v>
          </cell>
          <cell r="C12">
            <v>96.2</v>
          </cell>
          <cell r="D12">
            <v>96.8</v>
          </cell>
          <cell r="E12">
            <v>90</v>
          </cell>
          <cell r="G12" t="str">
            <v>　下（同▲２．５％の低下）、在庫は同１．７％の上昇（同８．０％の上昇）となった。</v>
          </cell>
        </row>
        <row r="13">
          <cell r="B13">
            <v>4</v>
          </cell>
          <cell r="C13">
            <v>98</v>
          </cell>
          <cell r="D13">
            <v>98.7</v>
          </cell>
          <cell r="E13">
            <v>91.6</v>
          </cell>
          <cell r="G13" t="str">
            <v>　</v>
          </cell>
        </row>
        <row r="14">
          <cell r="B14">
            <v>5</v>
          </cell>
          <cell r="C14">
            <v>99.4</v>
          </cell>
          <cell r="D14">
            <v>98.9</v>
          </cell>
          <cell r="E14">
            <v>93.1</v>
          </cell>
        </row>
        <row r="15">
          <cell r="B15">
            <v>6</v>
          </cell>
          <cell r="C15">
            <v>99.8</v>
          </cell>
          <cell r="D15">
            <v>98.9</v>
          </cell>
          <cell r="E15">
            <v>94</v>
          </cell>
          <cell r="G15" t="str">
            <v>問い合わせ先</v>
          </cell>
        </row>
        <row r="16">
          <cell r="B16">
            <v>7</v>
          </cell>
          <cell r="C16">
            <v>99.9</v>
          </cell>
          <cell r="D16">
            <v>100.2</v>
          </cell>
          <cell r="E16">
            <v>95.3</v>
          </cell>
          <cell r="G16" t="str">
            <v>東京都千代田区霞が関１－３－１</v>
          </cell>
        </row>
        <row r="17">
          <cell r="B17">
            <v>8</v>
          </cell>
          <cell r="C17">
            <v>100.8</v>
          </cell>
          <cell r="D17">
            <v>102.3</v>
          </cell>
          <cell r="E17">
            <v>94.9</v>
          </cell>
          <cell r="G17" t="str">
            <v>経済産業省　経済産業政策局　調査統計部　鉱工業動態統計室</v>
          </cell>
        </row>
        <row r="18">
          <cell r="B18">
            <v>9</v>
          </cell>
          <cell r="C18">
            <v>99.9</v>
          </cell>
          <cell r="D18">
            <v>100</v>
          </cell>
          <cell r="E18">
            <v>95.3</v>
          </cell>
          <cell r="G18" t="str">
            <v>ＴＥＬ　０３－３５０１－１５１１（内線２８６６）</v>
          </cell>
        </row>
        <row r="19">
          <cell r="B19">
            <v>10</v>
          </cell>
          <cell r="C19">
            <v>99</v>
          </cell>
          <cell r="D19">
            <v>98.9</v>
          </cell>
          <cell r="E19">
            <v>96.4</v>
          </cell>
          <cell r="G19" t="str">
            <v>来月の公表日は、９月２８日午前８時５０分の予定です。</v>
          </cell>
        </row>
        <row r="20">
          <cell r="B20">
            <v>11</v>
          </cell>
          <cell r="C20">
            <v>99.5</v>
          </cell>
          <cell r="D20">
            <v>100.4</v>
          </cell>
          <cell r="E20">
            <v>96.4</v>
          </cell>
        </row>
        <row r="21">
          <cell r="B21">
            <v>12</v>
          </cell>
          <cell r="C21">
            <v>100.9</v>
          </cell>
          <cell r="D21">
            <v>101</v>
          </cell>
          <cell r="E21">
            <v>96.7</v>
          </cell>
        </row>
        <row r="22">
          <cell r="B22">
            <v>1</v>
          </cell>
          <cell r="C22">
            <v>98.7</v>
          </cell>
          <cell r="D22">
            <v>98.2</v>
          </cell>
          <cell r="E22">
            <v>99.1</v>
          </cell>
        </row>
        <row r="23">
          <cell r="B23">
            <v>2</v>
          </cell>
          <cell r="C23">
            <v>96.7</v>
          </cell>
          <cell r="D23">
            <v>100.3</v>
          </cell>
          <cell r="E23">
            <v>98</v>
          </cell>
        </row>
        <row r="24">
          <cell r="B24">
            <v>3</v>
          </cell>
          <cell r="C24">
            <v>99.1</v>
          </cell>
          <cell r="D24">
            <v>101.7</v>
          </cell>
          <cell r="E24">
            <v>95.9</v>
          </cell>
        </row>
        <row r="25">
          <cell r="B25">
            <v>4</v>
          </cell>
          <cell r="C25">
            <v>96.6</v>
          </cell>
          <cell r="D25">
            <v>95.8</v>
          </cell>
          <cell r="E25">
            <v>100</v>
          </cell>
        </row>
        <row r="26">
          <cell r="B26">
            <v>5</v>
          </cell>
          <cell r="C26">
            <v>95.3</v>
          </cell>
          <cell r="D26">
            <v>97.1</v>
          </cell>
          <cell r="E26">
            <v>99.9</v>
          </cell>
        </row>
        <row r="27">
          <cell r="B27">
            <v>6</v>
          </cell>
          <cell r="C27">
            <v>96.1</v>
          </cell>
          <cell r="D27">
            <v>97.3</v>
          </cell>
          <cell r="E27">
            <v>101.2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非鉄金属鉱業"/>
      <sheetName val="基準年"/>
      <sheetName val="ﾏｽﾀ総季月3"/>
      <sheetName val="ﾏｽﾀ総季月2"/>
      <sheetName val="ﾏｽﾀ総季月1"/>
      <sheetName val="品目名表示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5"/>
  <sheetViews>
    <sheetView showGridLines="0" tabSelected="1" zoomScalePageLayoutView="0" workbookViewId="0" topLeftCell="A1">
      <selection activeCell="H19" sqref="H19"/>
    </sheetView>
  </sheetViews>
  <sheetFormatPr defaultColWidth="9.140625" defaultRowHeight="15"/>
  <cols>
    <col min="1" max="1" width="2.421875" style="0" customWidth="1"/>
    <col min="4" max="4" width="8.7109375" style="0" customWidth="1"/>
  </cols>
  <sheetData>
    <row r="1" ht="21.75" customHeight="1">
      <c r="B1" s="52" t="s">
        <v>35</v>
      </c>
    </row>
    <row r="2" ht="14.25">
      <c r="B2" s="24" t="s">
        <v>54</v>
      </c>
    </row>
    <row r="4" ht="13.5">
      <c r="B4" s="273" t="s">
        <v>58</v>
      </c>
    </row>
    <row r="5" ht="13.5">
      <c r="B5" s="274" t="s">
        <v>216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="85" zoomScaleNormal="85" zoomScaleSheetLayoutView="85" zoomScalePageLayoutView="0" workbookViewId="0" topLeftCell="A4">
      <selection activeCell="L13" sqref="L13"/>
    </sheetView>
  </sheetViews>
  <sheetFormatPr defaultColWidth="9.140625" defaultRowHeight="15"/>
  <cols>
    <col min="1" max="1" width="1.57421875" style="3" customWidth="1"/>
    <col min="2" max="2" width="6.7109375" style="3" customWidth="1"/>
    <col min="3" max="3" width="6.8515625" style="3" customWidth="1"/>
    <col min="4" max="5" width="12.7109375" style="3" customWidth="1"/>
    <col min="6" max="6" width="18.8515625" style="3" bestFit="1" customWidth="1"/>
    <col min="7" max="9" width="11.421875" style="3" customWidth="1"/>
    <col min="10" max="10" width="19.28125" style="4" customWidth="1"/>
    <col min="11" max="11" width="11.421875" style="3" customWidth="1"/>
    <col min="12" max="12" width="12.57421875" style="3" customWidth="1"/>
    <col min="13" max="13" width="13.28125" style="3" customWidth="1"/>
    <col min="14" max="14" width="5.28125" style="3" customWidth="1"/>
    <col min="15" max="15" width="13.421875" style="3" customWidth="1"/>
    <col min="16" max="16384" width="9.00390625" style="3" customWidth="1"/>
  </cols>
  <sheetData>
    <row r="1" ht="27.75" customHeight="1">
      <c r="B1" s="52" t="s">
        <v>53</v>
      </c>
    </row>
    <row r="2" ht="7.5" customHeight="1">
      <c r="B2" s="52"/>
    </row>
    <row r="3" ht="19.5" customHeight="1">
      <c r="A3" s="3" t="s">
        <v>14</v>
      </c>
    </row>
    <row r="4" spans="2:10" ht="13.5">
      <c r="B4" s="3" t="s">
        <v>32</v>
      </c>
      <c r="H4" s="9" t="s">
        <v>22</v>
      </c>
      <c r="J4" s="3"/>
    </row>
    <row r="5" spans="9:13" ht="13.5">
      <c r="I5" s="108"/>
      <c r="J5" s="79" t="s">
        <v>21</v>
      </c>
      <c r="K5" s="81"/>
      <c r="L5" s="278" t="s">
        <v>59</v>
      </c>
      <c r="M5" s="279"/>
    </row>
    <row r="6" spans="8:13" ht="27.75" customHeight="1">
      <c r="H6" s="9"/>
      <c r="I6" s="107"/>
      <c r="J6" s="5" t="s">
        <v>26</v>
      </c>
      <c r="K6" s="40"/>
      <c r="L6" s="280"/>
      <c r="M6" s="281"/>
    </row>
    <row r="7" spans="2:13" ht="30" customHeight="1">
      <c r="B7" s="282" t="s">
        <v>9</v>
      </c>
      <c r="C7" s="283"/>
      <c r="D7" s="79" t="s">
        <v>21</v>
      </c>
      <c r="E7" s="80"/>
      <c r="F7" s="51" t="s">
        <v>23</v>
      </c>
      <c r="G7" s="34"/>
      <c r="I7" s="14" t="s">
        <v>9</v>
      </c>
      <c r="J7" s="79" t="s">
        <v>21</v>
      </c>
      <c r="K7" s="81"/>
      <c r="L7" s="278" t="s">
        <v>31</v>
      </c>
      <c r="M7" s="279"/>
    </row>
    <row r="8" spans="2:13" ht="21" customHeight="1">
      <c r="B8" s="284" t="s">
        <v>16</v>
      </c>
      <c r="C8" s="285"/>
      <c r="D8" s="6" t="s">
        <v>28</v>
      </c>
      <c r="E8" s="33"/>
      <c r="F8" s="7">
        <f>M27</f>
        <v>0</v>
      </c>
      <c r="G8" s="35"/>
      <c r="I8" s="25" t="s">
        <v>16</v>
      </c>
      <c r="J8" s="6" t="s">
        <v>28</v>
      </c>
      <c r="K8" s="6"/>
      <c r="L8" s="286">
        <f>F8*$L$6/1000</f>
        <v>0</v>
      </c>
      <c r="M8" s="287"/>
    </row>
    <row r="9" spans="2:13" ht="21" customHeight="1">
      <c r="B9" s="284" t="s">
        <v>17</v>
      </c>
      <c r="C9" s="285"/>
      <c r="D9" s="6" t="s">
        <v>24</v>
      </c>
      <c r="E9" s="33"/>
      <c r="F9" s="7">
        <f>M34</f>
        <v>0</v>
      </c>
      <c r="G9" s="35"/>
      <c r="I9" s="25" t="s">
        <v>17</v>
      </c>
      <c r="J9" s="6" t="s">
        <v>24</v>
      </c>
      <c r="K9" s="6"/>
      <c r="L9" s="286">
        <f>F9*$L$6/1000</f>
        <v>0</v>
      </c>
      <c r="M9" s="287"/>
    </row>
    <row r="10" spans="2:13" ht="21" customHeight="1">
      <c r="B10" s="284" t="s">
        <v>19</v>
      </c>
      <c r="C10" s="285"/>
      <c r="D10" s="6" t="s">
        <v>27</v>
      </c>
      <c r="E10" s="33"/>
      <c r="F10" s="7">
        <f>M43</f>
        <v>0</v>
      </c>
      <c r="G10" s="35"/>
      <c r="I10" s="25" t="s">
        <v>19</v>
      </c>
      <c r="J10" s="6" t="s">
        <v>27</v>
      </c>
      <c r="K10" s="6"/>
      <c r="L10" s="286">
        <f>F10*$L$6/1000</f>
        <v>0</v>
      </c>
      <c r="M10" s="287"/>
    </row>
    <row r="11" spans="2:13" ht="21" customHeight="1" thickBot="1">
      <c r="B11" s="288" t="s">
        <v>20</v>
      </c>
      <c r="C11" s="289"/>
      <c r="D11" s="41" t="s">
        <v>29</v>
      </c>
      <c r="E11" s="42"/>
      <c r="F11" s="43">
        <f>M50</f>
        <v>0</v>
      </c>
      <c r="G11" s="35"/>
      <c r="I11" s="49" t="s">
        <v>20</v>
      </c>
      <c r="J11" s="41" t="s">
        <v>29</v>
      </c>
      <c r="K11" s="41"/>
      <c r="L11" s="286">
        <f>F11*$L$6/1000</f>
        <v>0</v>
      </c>
      <c r="M11" s="287"/>
    </row>
    <row r="12" spans="2:13" ht="22.5" customHeight="1" thickTop="1">
      <c r="B12" s="290"/>
      <c r="C12" s="291"/>
      <c r="D12" s="44" t="s">
        <v>25</v>
      </c>
      <c r="E12" s="45"/>
      <c r="F12" s="46">
        <f>(F8+F9)-(F10+F11)</f>
        <v>0</v>
      </c>
      <c r="G12" s="35"/>
      <c r="I12" s="47"/>
      <c r="J12" s="44" t="s">
        <v>25</v>
      </c>
      <c r="K12" s="48"/>
      <c r="L12" s="292">
        <f>(L8+L9)-(L10+L11)</f>
        <v>0</v>
      </c>
      <c r="M12" s="293"/>
    </row>
    <row r="13" spans="4:10" ht="13.5">
      <c r="D13" s="9"/>
      <c r="E13" s="8"/>
      <c r="F13" s="9"/>
      <c r="G13" s="13"/>
      <c r="H13" s="8"/>
      <c r="J13" s="3"/>
    </row>
    <row r="14" spans="5:12" ht="13.5">
      <c r="E14" s="8"/>
      <c r="I14" s="8"/>
      <c r="J14" s="13"/>
      <c r="K14" s="8"/>
      <c r="L14" s="8"/>
    </row>
    <row r="15" spans="1:13" ht="13.5">
      <c r="A15" s="3" t="s">
        <v>15</v>
      </c>
      <c r="D15" s="9"/>
      <c r="E15" s="8"/>
      <c r="F15" s="9"/>
      <c r="G15" s="13"/>
      <c r="H15" s="8"/>
      <c r="I15" s="10"/>
      <c r="J15" s="11"/>
      <c r="K15" s="10"/>
      <c r="L15" s="10"/>
      <c r="M15" s="12"/>
    </row>
    <row r="16" spans="4:13" ht="8.25" customHeight="1">
      <c r="D16" s="9"/>
      <c r="E16" s="8"/>
      <c r="F16" s="9"/>
      <c r="G16" s="13"/>
      <c r="H16" s="8"/>
      <c r="I16" s="10"/>
      <c r="J16" s="11"/>
      <c r="K16" s="10"/>
      <c r="L16" s="10"/>
      <c r="M16" s="12"/>
    </row>
    <row r="17" spans="4:13" ht="13.5">
      <c r="D17" s="212" t="s">
        <v>30</v>
      </c>
      <c r="E17" s="28"/>
      <c r="F17" s="27"/>
      <c r="G17" s="13"/>
      <c r="H17" s="28"/>
      <c r="I17" s="10"/>
      <c r="J17" s="29"/>
      <c r="K17" s="10"/>
      <c r="L17" s="10"/>
      <c r="M17" s="12"/>
    </row>
    <row r="18" spans="4:13" ht="13.5">
      <c r="D18" s="212" t="s">
        <v>33</v>
      </c>
      <c r="E18" s="28"/>
      <c r="F18" s="27"/>
      <c r="G18" s="13"/>
      <c r="H18" s="28"/>
      <c r="I18" s="10"/>
      <c r="J18" s="29"/>
      <c r="K18" s="10"/>
      <c r="L18" s="10"/>
      <c r="M18" s="12"/>
    </row>
    <row r="19" spans="4:13" ht="8.25" customHeight="1">
      <c r="D19" s="27"/>
      <c r="E19" s="28"/>
      <c r="F19" s="27"/>
      <c r="G19" s="13"/>
      <c r="H19" s="28"/>
      <c r="I19" s="10"/>
      <c r="J19" s="29"/>
      <c r="K19" s="10"/>
      <c r="L19" s="10"/>
      <c r="M19" s="12"/>
    </row>
    <row r="20" ht="13.5">
      <c r="B20" s="3" t="s">
        <v>57</v>
      </c>
    </row>
    <row r="21" ht="7.5" customHeight="1" thickBot="1"/>
    <row r="22" spans="2:13" ht="13.5">
      <c r="B22" s="294" t="s">
        <v>9</v>
      </c>
      <c r="C22" s="296" t="s">
        <v>8</v>
      </c>
      <c r="D22" s="77" t="s">
        <v>7</v>
      </c>
      <c r="E22" s="298" t="s">
        <v>6</v>
      </c>
      <c r="F22" s="299"/>
      <c r="G22" s="299"/>
      <c r="H22" s="300"/>
      <c r="I22" s="298" t="s">
        <v>0</v>
      </c>
      <c r="J22" s="299"/>
      <c r="K22" s="299"/>
      <c r="L22" s="300"/>
      <c r="M22" s="301" t="s">
        <v>23</v>
      </c>
    </row>
    <row r="23" spans="2:13" ht="17.25" customHeight="1">
      <c r="B23" s="295"/>
      <c r="C23" s="297"/>
      <c r="D23" s="78"/>
      <c r="E23" s="75" t="s">
        <v>34</v>
      </c>
      <c r="F23" s="14" t="s">
        <v>12</v>
      </c>
      <c r="G23" s="14" t="s">
        <v>2</v>
      </c>
      <c r="H23" s="14" t="s">
        <v>1</v>
      </c>
      <c r="I23" s="75" t="s">
        <v>34</v>
      </c>
      <c r="J23" s="32" t="s">
        <v>10</v>
      </c>
      <c r="K23" s="30" t="s">
        <v>3</v>
      </c>
      <c r="L23" s="31" t="s">
        <v>4</v>
      </c>
      <c r="M23" s="302"/>
    </row>
    <row r="24" spans="2:13" ht="38.25" customHeight="1">
      <c r="B24" s="303" t="s">
        <v>16</v>
      </c>
      <c r="C24" s="20"/>
      <c r="D24" s="255"/>
      <c r="E24" s="73"/>
      <c r="F24" s="127"/>
      <c r="G24" s="256"/>
      <c r="H24" s="73"/>
      <c r="I24" s="73"/>
      <c r="J24" s="209"/>
      <c r="K24" s="257"/>
      <c r="L24" s="73"/>
      <c r="M24" s="53">
        <f>G24*K24</f>
        <v>0</v>
      </c>
    </row>
    <row r="25" spans="2:13" ht="38.25" customHeight="1">
      <c r="B25" s="304"/>
      <c r="C25" s="261"/>
      <c r="D25" s="262"/>
      <c r="E25" s="18"/>
      <c r="F25" s="18"/>
      <c r="G25" s="17"/>
      <c r="H25" s="16"/>
      <c r="I25" s="18"/>
      <c r="J25" s="18"/>
      <c r="K25" s="258"/>
      <c r="L25" s="18"/>
      <c r="M25" s="87">
        <f>G25*K25</f>
        <v>0</v>
      </c>
    </row>
    <row r="26" spans="2:13" ht="38.25" customHeight="1" thickBot="1">
      <c r="B26" s="305"/>
      <c r="C26" s="20"/>
      <c r="D26" s="18"/>
      <c r="E26" s="106"/>
      <c r="F26" s="127"/>
      <c r="G26" s="17"/>
      <c r="H26" s="73"/>
      <c r="I26" s="73"/>
      <c r="J26" s="129"/>
      <c r="K26" s="259"/>
      <c r="L26" s="73"/>
      <c r="M26" s="87">
        <f>G26*K26</f>
        <v>0</v>
      </c>
    </row>
    <row r="27" spans="2:13" ht="15" thickBot="1" thickTop="1">
      <c r="B27" s="54"/>
      <c r="C27" s="55" t="s">
        <v>5</v>
      </c>
      <c r="D27" s="56"/>
      <c r="E27" s="76"/>
      <c r="F27" s="58"/>
      <c r="G27" s="57"/>
      <c r="H27" s="57"/>
      <c r="I27" s="76"/>
      <c r="J27" s="58"/>
      <c r="K27" s="57"/>
      <c r="L27" s="57"/>
      <c r="M27" s="211">
        <f>SUM(M24:M26)</f>
        <v>0</v>
      </c>
    </row>
    <row r="28" ht="14.25" thickBot="1">
      <c r="N28" s="23"/>
    </row>
    <row r="29" spans="2:13" ht="13.5" customHeight="1">
      <c r="B29" s="294" t="s">
        <v>9</v>
      </c>
      <c r="C29" s="296" t="s">
        <v>8</v>
      </c>
      <c r="D29" s="77" t="s">
        <v>7</v>
      </c>
      <c r="E29" s="298" t="s">
        <v>6</v>
      </c>
      <c r="F29" s="299"/>
      <c r="G29" s="299"/>
      <c r="H29" s="300"/>
      <c r="I29" s="298" t="s">
        <v>0</v>
      </c>
      <c r="J29" s="299"/>
      <c r="K29" s="299"/>
      <c r="L29" s="300"/>
      <c r="M29" s="301" t="s">
        <v>23</v>
      </c>
    </row>
    <row r="30" spans="2:13" ht="17.25" customHeight="1">
      <c r="B30" s="295"/>
      <c r="C30" s="297"/>
      <c r="D30" s="78"/>
      <c r="E30" s="75" t="s">
        <v>34</v>
      </c>
      <c r="F30" s="14" t="s">
        <v>12</v>
      </c>
      <c r="G30" s="14" t="s">
        <v>2</v>
      </c>
      <c r="H30" s="14" t="s">
        <v>1</v>
      </c>
      <c r="I30" s="75" t="s">
        <v>34</v>
      </c>
      <c r="J30" s="32" t="s">
        <v>10</v>
      </c>
      <c r="K30" s="30" t="s">
        <v>3</v>
      </c>
      <c r="L30" s="31" t="s">
        <v>4</v>
      </c>
      <c r="M30" s="302"/>
    </row>
    <row r="31" spans="2:13" ht="30" customHeight="1">
      <c r="B31" s="308" t="s">
        <v>17</v>
      </c>
      <c r="C31" s="263"/>
      <c r="D31" s="263"/>
      <c r="E31" s="73"/>
      <c r="F31" s="127"/>
      <c r="G31" s="265"/>
      <c r="H31" s="73"/>
      <c r="I31" s="73"/>
      <c r="J31" s="209"/>
      <c r="K31" s="266"/>
      <c r="L31" s="73"/>
      <c r="M31" s="53">
        <f>G31*K31</f>
        <v>0</v>
      </c>
    </row>
    <row r="32" spans="2:13" ht="30" customHeight="1">
      <c r="B32" s="304"/>
      <c r="C32" s="20"/>
      <c r="D32" s="255"/>
      <c r="E32" s="73"/>
      <c r="F32" s="127"/>
      <c r="G32" s="260"/>
      <c r="H32" s="73"/>
      <c r="I32" s="73"/>
      <c r="J32" s="129"/>
      <c r="K32" s="259"/>
      <c r="L32" s="73"/>
      <c r="M32" s="53">
        <f>G32*K32</f>
        <v>0</v>
      </c>
    </row>
    <row r="33" spans="2:13" ht="30" customHeight="1" thickBot="1">
      <c r="B33" s="304"/>
      <c r="C33" s="264"/>
      <c r="D33" s="264"/>
      <c r="E33" s="73"/>
      <c r="F33" s="127"/>
      <c r="G33" s="17"/>
      <c r="H33" s="73"/>
      <c r="I33" s="73"/>
      <c r="J33" s="127"/>
      <c r="K33" s="258"/>
      <c r="L33" s="246"/>
      <c r="M33" s="53">
        <f>G33*K33</f>
        <v>0</v>
      </c>
    </row>
    <row r="34" spans="2:13" ht="15" thickBot="1" thickTop="1">
      <c r="B34" s="54"/>
      <c r="C34" s="55" t="s">
        <v>5</v>
      </c>
      <c r="D34" s="56"/>
      <c r="E34" s="76"/>
      <c r="F34" s="58"/>
      <c r="G34" s="57"/>
      <c r="H34" s="57"/>
      <c r="I34" s="76"/>
      <c r="J34" s="58"/>
      <c r="K34" s="57"/>
      <c r="L34" s="57"/>
      <c r="M34" s="211">
        <f>SUM(M31:M33)</f>
        <v>0</v>
      </c>
    </row>
    <row r="35" spans="2:13" ht="13.5">
      <c r="B35" s="9"/>
      <c r="C35" s="36"/>
      <c r="D35" s="36"/>
      <c r="E35" s="37"/>
      <c r="F35" s="37"/>
      <c r="G35" s="37"/>
      <c r="H35" s="37"/>
      <c r="I35" s="37"/>
      <c r="J35" s="38"/>
      <c r="K35" s="37"/>
      <c r="L35" s="37"/>
      <c r="M35" s="39"/>
    </row>
    <row r="36" ht="13.5">
      <c r="B36" s="3" t="s">
        <v>56</v>
      </c>
    </row>
    <row r="37" ht="8.25" customHeight="1" thickBot="1"/>
    <row r="38" spans="2:13" ht="13.5" customHeight="1">
      <c r="B38" s="294" t="s">
        <v>9</v>
      </c>
      <c r="C38" s="296" t="s">
        <v>8</v>
      </c>
      <c r="D38" s="77" t="s">
        <v>7</v>
      </c>
      <c r="E38" s="298" t="s">
        <v>6</v>
      </c>
      <c r="F38" s="299"/>
      <c r="G38" s="299"/>
      <c r="H38" s="300"/>
      <c r="I38" s="298" t="s">
        <v>0</v>
      </c>
      <c r="J38" s="299"/>
      <c r="K38" s="299"/>
      <c r="L38" s="300"/>
      <c r="M38" s="301" t="s">
        <v>23</v>
      </c>
    </row>
    <row r="39" spans="2:13" ht="18.75" customHeight="1">
      <c r="B39" s="295"/>
      <c r="C39" s="297"/>
      <c r="D39" s="78"/>
      <c r="E39" s="75" t="s">
        <v>34</v>
      </c>
      <c r="F39" s="14" t="s">
        <v>11</v>
      </c>
      <c r="G39" s="14" t="s">
        <v>2</v>
      </c>
      <c r="H39" s="14" t="s">
        <v>1</v>
      </c>
      <c r="I39" s="75" t="s">
        <v>34</v>
      </c>
      <c r="J39" s="14" t="s">
        <v>10</v>
      </c>
      <c r="K39" s="30" t="s">
        <v>3</v>
      </c>
      <c r="L39" s="30" t="s">
        <v>4</v>
      </c>
      <c r="M39" s="302"/>
    </row>
    <row r="40" spans="2:13" ht="25.5" customHeight="1">
      <c r="B40" s="306" t="s">
        <v>19</v>
      </c>
      <c r="C40" s="20"/>
      <c r="D40" s="255"/>
      <c r="E40" s="73"/>
      <c r="F40" s="127"/>
      <c r="G40" s="256"/>
      <c r="H40" s="73"/>
      <c r="I40" s="73"/>
      <c r="J40" s="209"/>
      <c r="K40" s="257"/>
      <c r="L40" s="73"/>
      <c r="M40" s="53">
        <f>G40*K40</f>
        <v>0</v>
      </c>
    </row>
    <row r="41" spans="2:13" ht="25.5" customHeight="1">
      <c r="B41" s="307"/>
      <c r="C41" s="261"/>
      <c r="D41" s="261"/>
      <c r="E41" s="73"/>
      <c r="F41" s="209"/>
      <c r="G41" s="256"/>
      <c r="H41" s="73"/>
      <c r="I41" s="73"/>
      <c r="J41" s="209"/>
      <c r="K41" s="267"/>
      <c r="L41" s="73"/>
      <c r="M41" s="53">
        <f>G41*K41</f>
        <v>0</v>
      </c>
    </row>
    <row r="42" spans="2:13" ht="25.5" customHeight="1" thickBot="1">
      <c r="B42" s="307"/>
      <c r="C42" s="20"/>
      <c r="D42" s="20"/>
      <c r="E42" s="73"/>
      <c r="F42" s="209"/>
      <c r="G42" s="17"/>
      <c r="H42" s="73"/>
      <c r="I42" s="73"/>
      <c r="J42" s="127"/>
      <c r="K42" s="19"/>
      <c r="L42" s="246"/>
      <c r="M42" s="53">
        <f>G42*K42</f>
        <v>0</v>
      </c>
    </row>
    <row r="43" spans="2:13" ht="15" thickBot="1" thickTop="1">
      <c r="B43" s="54"/>
      <c r="C43" s="55" t="s">
        <v>5</v>
      </c>
      <c r="D43" s="59"/>
      <c r="E43" s="74"/>
      <c r="F43" s="61"/>
      <c r="G43" s="60"/>
      <c r="H43" s="60"/>
      <c r="I43" s="74"/>
      <c r="J43" s="61"/>
      <c r="K43" s="60"/>
      <c r="L43" s="60"/>
      <c r="M43" s="62">
        <f>SUM(M41:M42)</f>
        <v>0</v>
      </c>
    </row>
    <row r="44" spans="6:12" ht="14.25" thickBot="1">
      <c r="F44" s="22"/>
      <c r="I44" s="4"/>
      <c r="J44" s="3"/>
      <c r="L44" s="4"/>
    </row>
    <row r="45" spans="2:13" ht="13.5" customHeight="1">
      <c r="B45" s="294" t="s">
        <v>9</v>
      </c>
      <c r="C45" s="296" t="s">
        <v>8</v>
      </c>
      <c r="D45" s="77" t="s">
        <v>7</v>
      </c>
      <c r="E45" s="298" t="s">
        <v>6</v>
      </c>
      <c r="F45" s="299"/>
      <c r="G45" s="299"/>
      <c r="H45" s="300"/>
      <c r="I45" s="298" t="s">
        <v>0</v>
      </c>
      <c r="J45" s="299"/>
      <c r="K45" s="299"/>
      <c r="L45" s="300"/>
      <c r="M45" s="301" t="s">
        <v>23</v>
      </c>
    </row>
    <row r="46" spans="2:13" ht="16.5" customHeight="1">
      <c r="B46" s="295"/>
      <c r="C46" s="297"/>
      <c r="D46" s="78"/>
      <c r="E46" s="75" t="s">
        <v>34</v>
      </c>
      <c r="F46" s="14" t="s">
        <v>11</v>
      </c>
      <c r="G46" s="14" t="s">
        <v>2</v>
      </c>
      <c r="H46" s="14" t="s">
        <v>1</v>
      </c>
      <c r="I46" s="75" t="s">
        <v>34</v>
      </c>
      <c r="J46" s="14" t="s">
        <v>10</v>
      </c>
      <c r="K46" s="30" t="s">
        <v>3</v>
      </c>
      <c r="L46" s="30" t="s">
        <v>4</v>
      </c>
      <c r="M46" s="302"/>
    </row>
    <row r="47" spans="2:13" ht="13.5">
      <c r="B47" s="303" t="s">
        <v>20</v>
      </c>
      <c r="C47" s="268"/>
      <c r="D47" s="16"/>
      <c r="E47" s="73"/>
      <c r="F47" s="209"/>
      <c r="G47" s="265"/>
      <c r="H47" s="73"/>
      <c r="I47" s="73"/>
      <c r="J47" s="209"/>
      <c r="K47" s="267"/>
      <c r="L47" s="73"/>
      <c r="M47" s="53"/>
    </row>
    <row r="48" spans="2:13" ht="13.5">
      <c r="B48" s="304"/>
      <c r="C48" s="261"/>
      <c r="D48" s="261"/>
      <c r="E48" s="73"/>
      <c r="F48" s="209"/>
      <c r="G48" s="256"/>
      <c r="H48" s="73"/>
      <c r="I48" s="73"/>
      <c r="J48" s="209"/>
      <c r="K48" s="267"/>
      <c r="L48" s="73"/>
      <c r="M48" s="53">
        <f>G48*K48</f>
        <v>0</v>
      </c>
    </row>
    <row r="49" spans="2:13" ht="14.25" thickBot="1">
      <c r="B49" s="305"/>
      <c r="C49" s="20"/>
      <c r="D49" s="20"/>
      <c r="E49" s="73"/>
      <c r="F49" s="209"/>
      <c r="G49" s="17"/>
      <c r="H49" s="73"/>
      <c r="I49" s="73"/>
      <c r="J49" s="127"/>
      <c r="K49" s="19"/>
      <c r="L49" s="246"/>
      <c r="M49" s="53">
        <f>G49*K49</f>
        <v>0</v>
      </c>
    </row>
    <row r="50" spans="2:13" ht="15" thickBot="1" thickTop="1">
      <c r="B50" s="54"/>
      <c r="C50" s="55" t="s">
        <v>5</v>
      </c>
      <c r="D50" s="59"/>
      <c r="E50" s="74"/>
      <c r="F50" s="61"/>
      <c r="G50" s="60"/>
      <c r="H50" s="60"/>
      <c r="I50" s="74"/>
      <c r="J50" s="61"/>
      <c r="K50" s="60"/>
      <c r="L50" s="60"/>
      <c r="M50" s="62">
        <f>SUM(M47:M47)</f>
        <v>0</v>
      </c>
    </row>
  </sheetData>
  <sheetProtection/>
  <mergeCells count="38">
    <mergeCell ref="B47:B49"/>
    <mergeCell ref="B45:B46"/>
    <mergeCell ref="C45:C46"/>
    <mergeCell ref="E45:H45"/>
    <mergeCell ref="I45:L45"/>
    <mergeCell ref="M45:M46"/>
    <mergeCell ref="B24:B26"/>
    <mergeCell ref="B40:B42"/>
    <mergeCell ref="I29:L29"/>
    <mergeCell ref="M29:M30"/>
    <mergeCell ref="B31:B33"/>
    <mergeCell ref="B38:B39"/>
    <mergeCell ref="C38:C39"/>
    <mergeCell ref="E38:H38"/>
    <mergeCell ref="I38:L38"/>
    <mergeCell ref="M38:M39"/>
    <mergeCell ref="B29:B30"/>
    <mergeCell ref="C29:C30"/>
    <mergeCell ref="E29:H29"/>
    <mergeCell ref="B12:C12"/>
    <mergeCell ref="L12:M12"/>
    <mergeCell ref="B22:B23"/>
    <mergeCell ref="C22:C23"/>
    <mergeCell ref="E22:H22"/>
    <mergeCell ref="I22:L22"/>
    <mergeCell ref="M22:M23"/>
    <mergeCell ref="B9:C9"/>
    <mergeCell ref="L9:M9"/>
    <mergeCell ref="B10:C10"/>
    <mergeCell ref="L10:M10"/>
    <mergeCell ref="B11:C11"/>
    <mergeCell ref="L11:M11"/>
    <mergeCell ref="L5:M5"/>
    <mergeCell ref="L6:M6"/>
    <mergeCell ref="B7:C7"/>
    <mergeCell ref="L7:M7"/>
    <mergeCell ref="B8:C8"/>
    <mergeCell ref="L8:M8"/>
  </mergeCells>
  <printOptions/>
  <pageMargins left="0.5118110236220472" right="0.7874015748031497" top="0.4330708661417323" bottom="0.31496062992125984" header="0.2755905511811024" footer="0.2362204724409449"/>
  <pageSetup fitToHeight="1" fitToWidth="1" horizontalDpi="600" verticalDpi="600" orientation="landscape" paperSize="9" scale="63" r:id="rId1"/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SheetLayoutView="100" zoomScalePageLayoutView="0" workbookViewId="0" topLeftCell="A13">
      <selection activeCell="H11" sqref="H11"/>
    </sheetView>
  </sheetViews>
  <sheetFormatPr defaultColWidth="9.140625" defaultRowHeight="15"/>
  <cols>
    <col min="1" max="1" width="4.8515625" style="2" customWidth="1"/>
    <col min="2" max="2" width="4.421875" style="2" customWidth="1"/>
    <col min="3" max="3" width="9.8515625" style="2" customWidth="1"/>
    <col min="4" max="5" width="7.7109375" style="2" customWidth="1"/>
    <col min="6" max="6" width="12.421875" style="2" customWidth="1"/>
    <col min="7" max="8" width="9.00390625" style="2" customWidth="1"/>
    <col min="9" max="9" width="23.140625" style="2" customWidth="1"/>
    <col min="10" max="10" width="16.28125" style="2" customWidth="1"/>
    <col min="11" max="242" width="9.00390625" style="2" customWidth="1"/>
    <col min="243" max="243" width="18.57421875" style="2" customWidth="1"/>
    <col min="244" max="244" width="26.7109375" style="2" customWidth="1"/>
    <col min="245" max="245" width="9.00390625" style="2" customWidth="1"/>
    <col min="246" max="246" width="12.140625" style="2" customWidth="1"/>
    <col min="247" max="247" width="45.8515625" style="2" customWidth="1"/>
    <col min="248" max="16384" width="9.00390625" style="2" customWidth="1"/>
  </cols>
  <sheetData>
    <row r="1" spans="1:4" ht="21.75" customHeight="1">
      <c r="A1" s="52" t="s">
        <v>53</v>
      </c>
      <c r="B1" s="2"/>
      <c r="D1" s="2"/>
    </row>
    <row r="2" ht="18" customHeight="1">
      <c r="A2" s="24" t="s">
        <v>13</v>
      </c>
    </row>
    <row r="3" ht="11.25" customHeight="1">
      <c r="D3" s="1"/>
    </row>
    <row r="4" spans="2:4" ht="13.5" customHeight="1">
      <c r="B4" s="50" t="s">
        <v>174</v>
      </c>
      <c r="D4" s="1"/>
    </row>
    <row r="5" spans="2:4" ht="8.25" customHeight="1">
      <c r="B5" s="50"/>
      <c r="D5" s="1"/>
    </row>
    <row r="6" spans="1:10" ht="32.25" customHeight="1">
      <c r="A6" s="110" t="s">
        <v>18</v>
      </c>
      <c r="B6" s="119" t="s">
        <v>36</v>
      </c>
      <c r="C6" s="120" t="s">
        <v>37</v>
      </c>
      <c r="D6" s="111" t="s">
        <v>49</v>
      </c>
      <c r="E6" s="112" t="s">
        <v>34</v>
      </c>
      <c r="F6" s="113" t="s">
        <v>38</v>
      </c>
      <c r="G6" s="114" t="s">
        <v>2</v>
      </c>
      <c r="H6" s="115" t="s">
        <v>4</v>
      </c>
      <c r="I6" s="115" t="s">
        <v>60</v>
      </c>
      <c r="J6" s="115" t="s">
        <v>51</v>
      </c>
    </row>
    <row r="7" spans="1:10" ht="34.5" customHeight="1">
      <c r="A7" s="121"/>
      <c r="B7" s="122"/>
      <c r="C7" s="123"/>
      <c r="D7" s="116"/>
      <c r="E7" s="116"/>
      <c r="F7" s="116"/>
      <c r="G7" s="116"/>
      <c r="H7" s="116"/>
      <c r="I7" s="116"/>
      <c r="J7" s="116"/>
    </row>
    <row r="8" spans="1:10" ht="34.5" customHeight="1">
      <c r="A8" s="121"/>
      <c r="B8" s="122"/>
      <c r="C8" s="124"/>
      <c r="D8" s="116"/>
      <c r="E8" s="116"/>
      <c r="F8" s="116"/>
      <c r="G8" s="116"/>
      <c r="H8" s="116"/>
      <c r="I8" s="116"/>
      <c r="J8" s="116"/>
    </row>
    <row r="9" spans="1:10" ht="34.5" customHeight="1">
      <c r="A9" s="121"/>
      <c r="B9" s="122"/>
      <c r="C9" s="124"/>
      <c r="D9" s="116"/>
      <c r="E9" s="116"/>
      <c r="F9" s="116"/>
      <c r="G9" s="116"/>
      <c r="H9" s="116"/>
      <c r="I9" s="116"/>
      <c r="J9" s="116"/>
    </row>
    <row r="10" spans="1:10" ht="34.5" customHeight="1">
      <c r="A10" s="121"/>
      <c r="B10" s="122"/>
      <c r="C10" s="124"/>
      <c r="D10" s="116"/>
      <c r="E10" s="116"/>
      <c r="F10" s="116"/>
      <c r="G10" s="116"/>
      <c r="H10" s="116"/>
      <c r="I10" s="116"/>
      <c r="J10" s="116"/>
    </row>
    <row r="11" spans="1:10" ht="34.5" customHeight="1">
      <c r="A11" s="121"/>
      <c r="B11" s="122"/>
      <c r="C11" s="124"/>
      <c r="D11" s="117"/>
      <c r="E11" s="117"/>
      <c r="F11" s="117"/>
      <c r="G11" s="117"/>
      <c r="H11" s="117"/>
      <c r="I11" s="117"/>
      <c r="J11" s="117"/>
    </row>
    <row r="12" spans="1:10" ht="34.5" customHeight="1">
      <c r="A12" s="121"/>
      <c r="B12" s="125"/>
      <c r="C12" s="117"/>
      <c r="D12" s="117"/>
      <c r="E12" s="117"/>
      <c r="F12" s="117"/>
      <c r="G12" s="117"/>
      <c r="H12" s="117"/>
      <c r="I12" s="117"/>
      <c r="J12" s="117"/>
    </row>
    <row r="13" spans="1:10" ht="34.5" customHeight="1">
      <c r="A13" s="121"/>
      <c r="B13" s="125"/>
      <c r="C13" s="117"/>
      <c r="D13" s="117"/>
      <c r="E13" s="117"/>
      <c r="F13" s="117"/>
      <c r="G13" s="117"/>
      <c r="H13" s="117"/>
      <c r="I13" s="117"/>
      <c r="J13" s="117"/>
    </row>
    <row r="14" spans="1:10" ht="34.5" customHeight="1">
      <c r="A14" s="121"/>
      <c r="B14" s="122"/>
      <c r="C14" s="124"/>
      <c r="D14" s="117"/>
      <c r="E14" s="117"/>
      <c r="F14" s="117"/>
      <c r="G14" s="117"/>
      <c r="H14" s="117"/>
      <c r="I14" s="117"/>
      <c r="J14" s="117"/>
    </row>
    <row r="15" spans="1:10" ht="34.5" customHeight="1">
      <c r="A15" s="121"/>
      <c r="B15" s="118"/>
      <c r="C15" s="117"/>
      <c r="D15" s="117"/>
      <c r="E15" s="117"/>
      <c r="F15" s="117"/>
      <c r="G15" s="117"/>
      <c r="H15" s="117"/>
      <c r="I15" s="117"/>
      <c r="J15" s="117"/>
    </row>
    <row r="35" ht="14.25" customHeight="1"/>
    <row r="36" ht="14.25" customHeight="1"/>
  </sheetData>
  <sheetProtection/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"/>
  <sheetViews>
    <sheetView showGridLines="0" view="pageBreakPreview" zoomScaleSheetLayoutView="100" zoomScalePageLayoutView="0" workbookViewId="0" topLeftCell="A1">
      <selection activeCell="A2" sqref="A2:O2"/>
    </sheetView>
  </sheetViews>
  <sheetFormatPr defaultColWidth="9.140625" defaultRowHeight="15"/>
  <cols>
    <col min="1" max="1" width="2.421875" style="0" customWidth="1"/>
    <col min="4" max="4" width="8.7109375" style="0" customWidth="1"/>
  </cols>
  <sheetData>
    <row r="2" spans="1:15" ht="21">
      <c r="A2" s="309" t="s">
        <v>229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4" ht="18.75" customHeight="1">
      <c r="B4" s="52" t="s">
        <v>53</v>
      </c>
    </row>
    <row r="5" ht="18.75" customHeight="1">
      <c r="B5" s="24" t="s">
        <v>54</v>
      </c>
    </row>
    <row r="6" ht="13.5">
      <c r="B6" s="71"/>
    </row>
  </sheetData>
  <sheetProtection/>
  <mergeCells count="1">
    <mergeCell ref="A2:O2"/>
  </mergeCells>
  <printOptions horizontalCentered="1" verticalCentered="1"/>
  <pageMargins left="0.7086614173228347" right="0.7086614173228347" top="0.4330708661417323" bottom="0.3937007874015748" header="0.31496062992125984" footer="0.1968503937007874"/>
  <pageSetup fitToHeight="1" fitToWidth="1" horizontalDpi="600" verticalDpi="600" orientation="landscape" paperSize="9" scale="94" r:id="rId2"/>
  <headerFooter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view="pageBreakPreview" zoomScale="85" zoomScaleNormal="85" zoomScaleSheetLayoutView="85" zoomScalePageLayoutView="0" workbookViewId="0" topLeftCell="A1">
      <selection activeCell="L13" sqref="L13"/>
    </sheetView>
  </sheetViews>
  <sheetFormatPr defaultColWidth="9.140625" defaultRowHeight="15"/>
  <cols>
    <col min="1" max="1" width="1.57421875" style="3" customWidth="1"/>
    <col min="2" max="2" width="6.7109375" style="3" customWidth="1"/>
    <col min="3" max="3" width="6.8515625" style="3" customWidth="1"/>
    <col min="4" max="5" width="12.7109375" style="3" customWidth="1"/>
    <col min="6" max="6" width="18.8515625" style="3" bestFit="1" customWidth="1"/>
    <col min="7" max="9" width="11.421875" style="3" customWidth="1"/>
    <col min="10" max="10" width="19.28125" style="4" customWidth="1"/>
    <col min="11" max="11" width="11.421875" style="3" customWidth="1"/>
    <col min="12" max="12" width="12.57421875" style="3" customWidth="1"/>
    <col min="13" max="13" width="13.28125" style="3" customWidth="1"/>
    <col min="14" max="14" width="5.28125" style="3" customWidth="1"/>
    <col min="15" max="15" width="13.421875" style="3" customWidth="1"/>
    <col min="16" max="16384" width="9.00390625" style="3" customWidth="1"/>
  </cols>
  <sheetData>
    <row r="1" ht="27.75" customHeight="1">
      <c r="B1" s="52" t="s">
        <v>53</v>
      </c>
    </row>
    <row r="2" ht="7.5" customHeight="1">
      <c r="B2" s="52"/>
    </row>
    <row r="3" ht="19.5" customHeight="1">
      <c r="A3" s="3" t="s">
        <v>14</v>
      </c>
    </row>
    <row r="4" spans="2:10" ht="13.5">
      <c r="B4" s="3" t="s">
        <v>32</v>
      </c>
      <c r="H4" s="9" t="s">
        <v>22</v>
      </c>
      <c r="J4" s="3"/>
    </row>
    <row r="5" spans="9:13" ht="13.5">
      <c r="I5" s="108"/>
      <c r="J5" s="63" t="s">
        <v>21</v>
      </c>
      <c r="K5" s="65"/>
      <c r="L5" s="278" t="s">
        <v>59</v>
      </c>
      <c r="M5" s="279"/>
    </row>
    <row r="6" spans="8:13" ht="27.75" customHeight="1">
      <c r="H6" s="9"/>
      <c r="I6" s="107"/>
      <c r="J6" s="5" t="s">
        <v>26</v>
      </c>
      <c r="K6" s="40"/>
      <c r="L6" s="280">
        <v>1000</v>
      </c>
      <c r="M6" s="281"/>
    </row>
    <row r="7" spans="2:13" ht="30" customHeight="1">
      <c r="B7" s="282" t="s">
        <v>9</v>
      </c>
      <c r="C7" s="283"/>
      <c r="D7" s="63" t="s">
        <v>21</v>
      </c>
      <c r="E7" s="64"/>
      <c r="F7" s="51" t="s">
        <v>23</v>
      </c>
      <c r="G7" s="34"/>
      <c r="I7" s="14" t="s">
        <v>9</v>
      </c>
      <c r="J7" s="63" t="s">
        <v>21</v>
      </c>
      <c r="K7" s="65"/>
      <c r="L7" s="278" t="s">
        <v>31</v>
      </c>
      <c r="M7" s="279"/>
    </row>
    <row r="8" spans="2:13" ht="21" customHeight="1">
      <c r="B8" s="284" t="s">
        <v>16</v>
      </c>
      <c r="C8" s="285"/>
      <c r="D8" s="6" t="s">
        <v>211</v>
      </c>
      <c r="E8" s="33"/>
      <c r="F8" s="7">
        <f>M30</f>
        <v>2149.4</v>
      </c>
      <c r="G8" s="35"/>
      <c r="I8" s="25" t="s">
        <v>16</v>
      </c>
      <c r="J8" s="6" t="s">
        <v>212</v>
      </c>
      <c r="K8" s="6"/>
      <c r="L8" s="286">
        <f>F8*$L$6/1000</f>
        <v>2149.4</v>
      </c>
      <c r="M8" s="287"/>
    </row>
    <row r="9" spans="2:13" ht="21" customHeight="1">
      <c r="B9" s="284" t="s">
        <v>17</v>
      </c>
      <c r="C9" s="285"/>
      <c r="D9" s="6" t="s">
        <v>24</v>
      </c>
      <c r="E9" s="33"/>
      <c r="F9" s="7">
        <f>M36</f>
        <v>2138.6</v>
      </c>
      <c r="G9" s="35"/>
      <c r="I9" s="25" t="s">
        <v>17</v>
      </c>
      <c r="J9" s="6" t="s">
        <v>24</v>
      </c>
      <c r="K9" s="6"/>
      <c r="L9" s="286">
        <f>F9*$L$6/1000</f>
        <v>2138.6</v>
      </c>
      <c r="M9" s="287"/>
    </row>
    <row r="10" spans="2:13" ht="21" customHeight="1">
      <c r="B10" s="284" t="s">
        <v>19</v>
      </c>
      <c r="C10" s="285"/>
      <c r="D10" s="6" t="s">
        <v>27</v>
      </c>
      <c r="E10" s="33"/>
      <c r="F10" s="7">
        <f>M50</f>
        <v>2135.22</v>
      </c>
      <c r="G10" s="35"/>
      <c r="I10" s="25" t="s">
        <v>19</v>
      </c>
      <c r="J10" s="6" t="s">
        <v>27</v>
      </c>
      <c r="K10" s="6"/>
      <c r="L10" s="286">
        <f>F10*$L$6/1000</f>
        <v>2135.22</v>
      </c>
      <c r="M10" s="287"/>
    </row>
    <row r="11" spans="2:13" ht="21" customHeight="1" thickBot="1">
      <c r="B11" s="288" t="s">
        <v>20</v>
      </c>
      <c r="C11" s="289"/>
      <c r="D11" s="41" t="s">
        <v>213</v>
      </c>
      <c r="E11" s="42"/>
      <c r="F11" s="43">
        <f>M55</f>
        <v>41.68</v>
      </c>
      <c r="G11" s="35"/>
      <c r="I11" s="49" t="s">
        <v>20</v>
      </c>
      <c r="J11" s="41" t="s">
        <v>213</v>
      </c>
      <c r="K11" s="41"/>
      <c r="L11" s="286">
        <f>F11*$L$6/1000</f>
        <v>41.68</v>
      </c>
      <c r="M11" s="287"/>
    </row>
    <row r="12" spans="2:13" ht="22.5" customHeight="1" thickTop="1">
      <c r="B12" s="290"/>
      <c r="C12" s="291"/>
      <c r="D12" s="44" t="s">
        <v>25</v>
      </c>
      <c r="E12" s="45"/>
      <c r="F12" s="46">
        <f>(F8+F9)-(F10+F11)</f>
        <v>2111.1000000000004</v>
      </c>
      <c r="G12" s="35"/>
      <c r="I12" s="47"/>
      <c r="J12" s="44" t="s">
        <v>25</v>
      </c>
      <c r="K12" s="48"/>
      <c r="L12" s="292">
        <f>(L8+L9)-(L10+L11)</f>
        <v>2111.1000000000004</v>
      </c>
      <c r="M12" s="293"/>
    </row>
    <row r="13" spans="4:10" ht="13.5">
      <c r="D13" s="9"/>
      <c r="E13" s="8"/>
      <c r="F13" s="9"/>
      <c r="G13" s="13"/>
      <c r="H13" s="8"/>
      <c r="J13" s="3"/>
    </row>
    <row r="14" spans="5:12" ht="13.5">
      <c r="E14" s="8"/>
      <c r="I14" s="8"/>
      <c r="J14" s="13"/>
      <c r="K14" s="8"/>
      <c r="L14" s="8"/>
    </row>
    <row r="15" spans="1:13" ht="13.5">
      <c r="A15" s="3" t="s">
        <v>15</v>
      </c>
      <c r="D15" s="9"/>
      <c r="E15" s="8"/>
      <c r="F15" s="9"/>
      <c r="G15" s="13"/>
      <c r="H15" s="8"/>
      <c r="I15" s="10"/>
      <c r="J15" s="11"/>
      <c r="K15" s="10"/>
      <c r="L15" s="10"/>
      <c r="M15" s="12"/>
    </row>
    <row r="16" spans="4:13" ht="8.25" customHeight="1">
      <c r="D16" s="9"/>
      <c r="E16" s="8"/>
      <c r="F16" s="9"/>
      <c r="G16" s="13"/>
      <c r="H16" s="8"/>
      <c r="I16" s="10"/>
      <c r="J16" s="11"/>
      <c r="K16" s="10"/>
      <c r="L16" s="10"/>
      <c r="M16" s="12"/>
    </row>
    <row r="17" spans="4:13" ht="13.5">
      <c r="D17" s="212"/>
      <c r="E17" s="28"/>
      <c r="F17" s="27"/>
      <c r="G17" s="13"/>
      <c r="H17" s="28"/>
      <c r="I17" s="10"/>
      <c r="J17" s="29"/>
      <c r="K17" s="10"/>
      <c r="L17" s="10"/>
      <c r="M17" s="12"/>
    </row>
    <row r="18" spans="4:13" ht="13.5">
      <c r="D18" s="212"/>
      <c r="E18" s="28"/>
      <c r="F18" s="27"/>
      <c r="G18" s="13"/>
      <c r="H18" s="28"/>
      <c r="I18" s="10"/>
      <c r="J18" s="29"/>
      <c r="K18" s="10"/>
      <c r="L18" s="10"/>
      <c r="M18" s="12"/>
    </row>
    <row r="19" spans="4:13" ht="8.25" customHeight="1">
      <c r="D19" s="27"/>
      <c r="E19" s="28"/>
      <c r="F19" s="27"/>
      <c r="G19" s="13"/>
      <c r="H19" s="28"/>
      <c r="I19" s="10"/>
      <c r="J19" s="29"/>
      <c r="K19" s="10"/>
      <c r="L19" s="10"/>
      <c r="M19" s="12"/>
    </row>
    <row r="20" ht="13.5">
      <c r="B20" s="3" t="s">
        <v>210</v>
      </c>
    </row>
    <row r="21" ht="7.5" customHeight="1" thickBot="1"/>
    <row r="22" spans="2:13" ht="13.5">
      <c r="B22" s="294" t="s">
        <v>9</v>
      </c>
      <c r="C22" s="296" t="s">
        <v>8</v>
      </c>
      <c r="D22" s="66" t="s">
        <v>7</v>
      </c>
      <c r="E22" s="298" t="s">
        <v>6</v>
      </c>
      <c r="F22" s="299"/>
      <c r="G22" s="299"/>
      <c r="H22" s="300"/>
      <c r="I22" s="298" t="s">
        <v>0</v>
      </c>
      <c r="J22" s="299"/>
      <c r="K22" s="299"/>
      <c r="L22" s="300"/>
      <c r="M22" s="301" t="s">
        <v>23</v>
      </c>
    </row>
    <row r="23" spans="2:13" ht="17.25" customHeight="1">
      <c r="B23" s="295"/>
      <c r="C23" s="297"/>
      <c r="D23" s="67"/>
      <c r="E23" s="75" t="s">
        <v>34</v>
      </c>
      <c r="F23" s="14" t="s">
        <v>12</v>
      </c>
      <c r="G23" s="14" t="s">
        <v>2</v>
      </c>
      <c r="H23" s="14" t="s">
        <v>1</v>
      </c>
      <c r="I23" s="75" t="s">
        <v>34</v>
      </c>
      <c r="J23" s="32" t="s">
        <v>10</v>
      </c>
      <c r="K23" s="30" t="s">
        <v>3</v>
      </c>
      <c r="L23" s="31" t="s">
        <v>4</v>
      </c>
      <c r="M23" s="302"/>
    </row>
    <row r="24" spans="2:13" ht="27">
      <c r="B24" s="308" t="s">
        <v>16</v>
      </c>
      <c r="C24" s="21">
        <v>1</v>
      </c>
      <c r="D24" s="130" t="s">
        <v>39</v>
      </c>
      <c r="E24" s="73" t="str">
        <f>'データの根拠(例)'!E13</f>
        <v>A001</v>
      </c>
      <c r="F24" s="127" t="str">
        <f>'データの根拠(例)'!F13</f>
        <v>ごみ1tあたりの輸送量</v>
      </c>
      <c r="G24" s="218">
        <f>'データの根拠(例)'!G13</f>
        <v>30</v>
      </c>
      <c r="H24" s="73" t="str">
        <f>'データの根拠(例)'!H13</f>
        <v>tkm</v>
      </c>
      <c r="I24" s="73" t="str">
        <f>'データの根拠(例)'!E14</f>
        <v>A002</v>
      </c>
      <c r="J24" s="209" t="str">
        <f>'データの根拠(例)'!F14</f>
        <v>1tkmあたりのCO2排出量</v>
      </c>
      <c r="K24" s="89">
        <f>'データの根拠(例)'!G14</f>
        <v>0.51</v>
      </c>
      <c r="L24" s="73" t="str">
        <f>'データの根拠(例)'!H14</f>
        <v>kg-CO2/tkm</v>
      </c>
      <c r="M24" s="53">
        <f aca="true" t="shared" si="0" ref="M24:M29">G24*K24</f>
        <v>15.3</v>
      </c>
    </row>
    <row r="25" spans="2:13" ht="31.5" customHeight="1">
      <c r="B25" s="304"/>
      <c r="C25" s="315">
        <v>2</v>
      </c>
      <c r="D25" s="318" t="s">
        <v>70</v>
      </c>
      <c r="E25" s="18" t="str">
        <f>'データの根拠(例)'!E20</f>
        <v>A003</v>
      </c>
      <c r="F25" s="18" t="str">
        <f>'データの根拠(例)'!F20</f>
        <v>ごみ1t当たりの廃プラ含有量(b)</v>
      </c>
      <c r="G25" s="85">
        <f>'データの根拠(例)'!G20</f>
        <v>800</v>
      </c>
      <c r="H25" s="16" t="str">
        <f>'データの根拠(例)'!H20</f>
        <v>kg/ごみｔ</v>
      </c>
      <c r="I25" s="18" t="str">
        <f>'データの根拠(例)'!E21</f>
        <v>A004</v>
      </c>
      <c r="J25" s="18" t="str">
        <f>'データの根拠(例)'!F21</f>
        <v>焼却時の廃プラ1kg当たりのCO2排出量 (c)</v>
      </c>
      <c r="K25" s="88">
        <f>'データの根拠(例)'!G21</f>
        <v>2.55</v>
      </c>
      <c r="L25" s="18" t="str">
        <f>'データの根拠(例)'!H21</f>
        <v>kg-CO2/kg</v>
      </c>
      <c r="M25" s="87">
        <f t="shared" si="0"/>
        <v>2039.9999999999998</v>
      </c>
    </row>
    <row r="26" spans="2:13" ht="27">
      <c r="B26" s="304"/>
      <c r="C26" s="316"/>
      <c r="D26" s="319"/>
      <c r="E26" s="106" t="str">
        <f>'データの根拠(例)'!E26</f>
        <v>A005</v>
      </c>
      <c r="F26" s="127" t="str">
        <f>'データの根拠(例)'!F26</f>
        <v>ごみ1tあたりの電気使用量 (g)</v>
      </c>
      <c r="G26" s="85">
        <f>'データの根拠(例)'!G26</f>
        <v>150</v>
      </c>
      <c r="H26" s="73" t="str">
        <f>'データの根拠(例)'!H26</f>
        <v>kwh/ごみｔ</v>
      </c>
      <c r="I26" s="73" t="str">
        <f>'データの根拠(例)'!E27</f>
        <v>A006</v>
      </c>
      <c r="J26" s="129" t="str">
        <f>'データの根拠(例)'!F27</f>
        <v>1kWh当たりのCO2排出量(h)</v>
      </c>
      <c r="K26" s="219">
        <f>'データの根拠(例)'!G27</f>
        <v>0.521</v>
      </c>
      <c r="L26" s="73" t="str">
        <f>'データの根拠(例)'!H27</f>
        <v>kg-CO2/kwh</v>
      </c>
      <c r="M26" s="87">
        <f t="shared" si="0"/>
        <v>78.15</v>
      </c>
    </row>
    <row r="27" spans="2:13" ht="27">
      <c r="B27" s="304"/>
      <c r="C27" s="317"/>
      <c r="D27" s="320"/>
      <c r="E27" s="106" t="str">
        <f>'データの根拠(例)'!E28</f>
        <v>A007</v>
      </c>
      <c r="F27" s="127" t="str">
        <f>'データの根拠(例)'!F28</f>
        <v>ごみ1ｔあたりの燃料使用量</v>
      </c>
      <c r="G27" s="128">
        <f>'データの根拠(例)'!G28</f>
        <v>5</v>
      </c>
      <c r="H27" s="73" t="str">
        <f>'データの根拠(例)'!H28</f>
        <v>L/ごみt</v>
      </c>
      <c r="I27" s="73" t="str">
        <f>'データの根拠(例)'!E29</f>
        <v>A008</v>
      </c>
      <c r="J27" s="129" t="str">
        <f>'データの根拠(例)'!F29</f>
        <v>A重油1L当たりのCO2排出量</v>
      </c>
      <c r="K27" s="219">
        <f>'データの根拠(例)'!G29</f>
        <v>2.71</v>
      </c>
      <c r="L27" s="73" t="str">
        <f>'データの根拠(例)'!H29</f>
        <v>kg-CO2/L</v>
      </c>
      <c r="M27" s="87">
        <f t="shared" si="0"/>
        <v>13.55</v>
      </c>
    </row>
    <row r="28" spans="2:13" ht="31.5" customHeight="1">
      <c r="B28" s="304"/>
      <c r="C28" s="21">
        <v>3</v>
      </c>
      <c r="D28" s="130" t="s">
        <v>39</v>
      </c>
      <c r="E28" s="73" t="str">
        <f>'データの根拠(例)'!E44</f>
        <v>A009</v>
      </c>
      <c r="F28" s="127" t="str">
        <f>'データの根拠(例)'!F44</f>
        <v>ごみ1tあたり焼却灰の輸送量</v>
      </c>
      <c r="G28" s="128">
        <f>'データの根拠(例)'!G44</f>
        <v>5</v>
      </c>
      <c r="H28" s="73" t="str">
        <f>'データの根拠(例)'!H44</f>
        <v>tkm</v>
      </c>
      <c r="I28" s="73" t="str">
        <f>'データの根拠(例)'!E45</f>
        <v>A010</v>
      </c>
      <c r="J28" s="129" t="str">
        <f>'データの根拠(例)'!F45</f>
        <v>1tkmあたりのCO2排出量</v>
      </c>
      <c r="K28" s="219">
        <f>'データの根拠(例)'!G45</f>
        <v>0.101</v>
      </c>
      <c r="L28" s="73" t="str">
        <f>'データの根拠(例)'!H45</f>
        <v>kg-CO2/tkm</v>
      </c>
      <c r="M28" s="84">
        <f t="shared" si="0"/>
        <v>0.505</v>
      </c>
    </row>
    <row r="29" spans="2:13" ht="30" customHeight="1" thickBot="1">
      <c r="B29" s="305"/>
      <c r="C29" s="21">
        <v>4</v>
      </c>
      <c r="D29" s="130" t="s">
        <v>102</v>
      </c>
      <c r="E29" s="73" t="str">
        <f>'データの根拠(例)'!E48</f>
        <v>A011</v>
      </c>
      <c r="F29" s="127" t="str">
        <f>'データの根拠(例)'!F48</f>
        <v>ごみ1t当たりの焼却灰搬出量</v>
      </c>
      <c r="G29" s="85">
        <f>'データの根拠(例)'!G48</f>
        <v>50</v>
      </c>
      <c r="H29" s="73" t="str">
        <f>'データの根拠(例)'!H48</f>
        <v>kg/ごみt</v>
      </c>
      <c r="I29" s="73" t="str">
        <f>'データの根拠(例)'!E49</f>
        <v>A012</v>
      </c>
      <c r="J29" s="210" t="str">
        <f>'データの根拠(例)'!F49</f>
        <v>埋立時の1kg当たりのCO2排出量</v>
      </c>
      <c r="K29" s="219">
        <f>'データの根拠(例)'!G49</f>
        <v>0.0379</v>
      </c>
      <c r="L29" s="73" t="str">
        <f>'データの根拠(例)'!H49</f>
        <v>kg-CO2/kg</v>
      </c>
      <c r="M29" s="87">
        <f t="shared" si="0"/>
        <v>1.8950000000000002</v>
      </c>
    </row>
    <row r="30" spans="2:13" ht="15" thickBot="1" thickTop="1">
      <c r="B30" s="54"/>
      <c r="C30" s="55" t="s">
        <v>5</v>
      </c>
      <c r="D30" s="56"/>
      <c r="E30" s="76"/>
      <c r="F30" s="58"/>
      <c r="G30" s="57"/>
      <c r="H30" s="57"/>
      <c r="I30" s="76"/>
      <c r="J30" s="58"/>
      <c r="K30" s="57"/>
      <c r="L30" s="57"/>
      <c r="M30" s="211">
        <f>SUM(M24:M29)</f>
        <v>2149.4</v>
      </c>
    </row>
    <row r="31" ht="14.25" thickBot="1">
      <c r="N31" s="23"/>
    </row>
    <row r="32" spans="2:13" ht="13.5" customHeight="1">
      <c r="B32" s="294" t="s">
        <v>9</v>
      </c>
      <c r="C32" s="296" t="s">
        <v>8</v>
      </c>
      <c r="D32" s="66" t="s">
        <v>7</v>
      </c>
      <c r="E32" s="298" t="s">
        <v>6</v>
      </c>
      <c r="F32" s="299"/>
      <c r="G32" s="299"/>
      <c r="H32" s="300"/>
      <c r="I32" s="298" t="s">
        <v>0</v>
      </c>
      <c r="J32" s="299"/>
      <c r="K32" s="299"/>
      <c r="L32" s="300"/>
      <c r="M32" s="301" t="s">
        <v>23</v>
      </c>
    </row>
    <row r="33" spans="2:13" ht="17.25" customHeight="1">
      <c r="B33" s="295"/>
      <c r="C33" s="297"/>
      <c r="D33" s="67"/>
      <c r="E33" s="75" t="s">
        <v>34</v>
      </c>
      <c r="F33" s="14" t="s">
        <v>12</v>
      </c>
      <c r="G33" s="14" t="s">
        <v>2</v>
      </c>
      <c r="H33" s="14" t="s">
        <v>1</v>
      </c>
      <c r="I33" s="75" t="s">
        <v>34</v>
      </c>
      <c r="J33" s="32" t="s">
        <v>10</v>
      </c>
      <c r="K33" s="30" t="s">
        <v>3</v>
      </c>
      <c r="L33" s="31" t="s">
        <v>4</v>
      </c>
      <c r="M33" s="302"/>
    </row>
    <row r="34" spans="2:13" ht="27">
      <c r="B34" s="308" t="s">
        <v>17</v>
      </c>
      <c r="C34" s="311">
        <v>1</v>
      </c>
      <c r="D34" s="313" t="s">
        <v>182</v>
      </c>
      <c r="E34" s="73" t="str">
        <f>'データの根拠(例)'!E54</f>
        <v>C009</v>
      </c>
      <c r="F34" s="127" t="str">
        <f>'データの根拠(例)'!F54</f>
        <v>ごみ1t当たりのA品質油の利用量</v>
      </c>
      <c r="G34" s="254">
        <f>'データの根拠(例)'!G54</f>
        <v>300</v>
      </c>
      <c r="H34" s="73" t="str">
        <f>'データの根拠(例)'!H54</f>
        <v>L/ごみｔ</v>
      </c>
      <c r="I34" s="73" t="str">
        <f>'データの根拠(例)'!E56</f>
        <v>C011</v>
      </c>
      <c r="J34" s="209" t="str">
        <f>'データの根拠(例)'!F56</f>
        <v>A重油の1L当たりのCO2排出量</v>
      </c>
      <c r="K34" s="248">
        <f>'データの根拠(例)'!G56</f>
        <v>3.4</v>
      </c>
      <c r="L34" s="73" t="str">
        <f>'データの根拠(例)'!H56</f>
        <v>kg-CO2/L</v>
      </c>
      <c r="M34" s="53">
        <f>G34*K34</f>
        <v>1020</v>
      </c>
    </row>
    <row r="35" spans="2:13" ht="27.75" thickBot="1">
      <c r="B35" s="304"/>
      <c r="C35" s="312"/>
      <c r="D35" s="314"/>
      <c r="E35" s="73" t="str">
        <f>'データの根拠(例)'!E55</f>
        <v>C010</v>
      </c>
      <c r="F35" s="127" t="str">
        <f>'データの根拠(例)'!F55</f>
        <v>ごみ1t当たりのB品質油の製造量</v>
      </c>
      <c r="G35" s="85">
        <f>'データの根拠(例)'!G55</f>
        <v>340</v>
      </c>
      <c r="H35" s="73" t="str">
        <f>'データの根拠(例)'!H55</f>
        <v>L/ごみｔ</v>
      </c>
      <c r="I35" s="73" t="str">
        <f>'データの根拠(例)'!E57</f>
        <v>C012</v>
      </c>
      <c r="J35" s="127" t="str">
        <f>'データの根拠(例)'!F57</f>
        <v>灯油の1L当たりのCO2排出量</v>
      </c>
      <c r="K35" s="88">
        <f>'データの根拠(例)'!G57</f>
        <v>3.29</v>
      </c>
      <c r="L35" s="246" t="str">
        <f>'データの根拠(例)'!H57</f>
        <v>kg-CO2/L</v>
      </c>
      <c r="M35" s="53">
        <f>G35*K35</f>
        <v>1118.6</v>
      </c>
    </row>
    <row r="36" spans="2:13" ht="15" thickBot="1" thickTop="1">
      <c r="B36" s="54"/>
      <c r="C36" s="55" t="s">
        <v>5</v>
      </c>
      <c r="D36" s="56"/>
      <c r="E36" s="76"/>
      <c r="F36" s="58"/>
      <c r="G36" s="57"/>
      <c r="H36" s="57"/>
      <c r="I36" s="76"/>
      <c r="J36" s="58"/>
      <c r="K36" s="57"/>
      <c r="L36" s="57"/>
      <c r="M36" s="211">
        <f>SUM(M34:M35)</f>
        <v>2138.6</v>
      </c>
    </row>
    <row r="37" spans="2:13" ht="13.5">
      <c r="B37" s="9"/>
      <c r="C37" s="36"/>
      <c r="D37" s="36"/>
      <c r="E37" s="37"/>
      <c r="F37" s="37"/>
      <c r="G37" s="37"/>
      <c r="H37" s="37"/>
      <c r="I37" s="37"/>
      <c r="J37" s="38"/>
      <c r="K37" s="37"/>
      <c r="L37" s="37"/>
      <c r="M37" s="39"/>
    </row>
    <row r="38" ht="13.5">
      <c r="B38" s="3" t="s">
        <v>56</v>
      </c>
    </row>
    <row r="39" ht="8.25" customHeight="1" thickBot="1"/>
    <row r="40" spans="2:13" ht="13.5" customHeight="1">
      <c r="B40" s="294" t="s">
        <v>9</v>
      </c>
      <c r="C40" s="296" t="s">
        <v>8</v>
      </c>
      <c r="D40" s="66" t="s">
        <v>7</v>
      </c>
      <c r="E40" s="298" t="s">
        <v>6</v>
      </c>
      <c r="F40" s="299"/>
      <c r="G40" s="299"/>
      <c r="H40" s="300"/>
      <c r="I40" s="298" t="s">
        <v>0</v>
      </c>
      <c r="J40" s="299"/>
      <c r="K40" s="299"/>
      <c r="L40" s="300"/>
      <c r="M40" s="301" t="s">
        <v>23</v>
      </c>
    </row>
    <row r="41" spans="2:13" ht="18.75" customHeight="1">
      <c r="B41" s="295"/>
      <c r="C41" s="297"/>
      <c r="D41" s="67"/>
      <c r="E41" s="75" t="s">
        <v>34</v>
      </c>
      <c r="F41" s="14" t="s">
        <v>11</v>
      </c>
      <c r="G41" s="14" t="s">
        <v>2</v>
      </c>
      <c r="H41" s="14" t="s">
        <v>1</v>
      </c>
      <c r="I41" s="75" t="s">
        <v>34</v>
      </c>
      <c r="J41" s="14" t="s">
        <v>10</v>
      </c>
      <c r="K41" s="30" t="s">
        <v>3</v>
      </c>
      <c r="L41" s="30" t="s">
        <v>4</v>
      </c>
      <c r="M41" s="302"/>
    </row>
    <row r="42" spans="2:13" ht="27">
      <c r="B42" s="303" t="s">
        <v>19</v>
      </c>
      <c r="C42" s="21">
        <v>1</v>
      </c>
      <c r="D42" s="130" t="s">
        <v>39</v>
      </c>
      <c r="E42" s="73" t="str">
        <f>'データの根拠(例)'!Q13</f>
        <v>A001</v>
      </c>
      <c r="F42" s="127" t="str">
        <f>'データの根拠(例)'!R13</f>
        <v>ごみ1tあたりの輸送量</v>
      </c>
      <c r="G42" s="218">
        <f>'データの根拠(例)'!S13</f>
        <v>30</v>
      </c>
      <c r="H42" s="73" t="str">
        <f>'データの根拠(例)'!T13</f>
        <v>tkm</v>
      </c>
      <c r="I42" s="73" t="str">
        <f>'データの根拠(例)'!Q14</f>
        <v>A002</v>
      </c>
      <c r="J42" s="209" t="str">
        <f>'データの根拠(例)'!R14</f>
        <v>1tkmあたりのCO2排出量</v>
      </c>
      <c r="K42" s="89">
        <f>'データの根拠(例)'!S14</f>
        <v>0.51</v>
      </c>
      <c r="L42" s="73" t="str">
        <f>'データの根拠(例)'!T14</f>
        <v>kg-CO2/tkm</v>
      </c>
      <c r="M42" s="53">
        <f>G42*K42</f>
        <v>15.3</v>
      </c>
    </row>
    <row r="43" spans="2:13" ht="27">
      <c r="B43" s="304"/>
      <c r="C43" s="311">
        <v>2</v>
      </c>
      <c r="D43" s="321" t="s">
        <v>44</v>
      </c>
      <c r="E43" s="73" t="str">
        <f>'データの根拠(例)'!Q20</f>
        <v>C003</v>
      </c>
      <c r="F43" s="208" t="str">
        <f>'データの根拠(例)'!R20</f>
        <v>ごみ1t当たりの廃プラ含有量(b)</v>
      </c>
      <c r="G43" s="218">
        <f>'データの根拠(例)'!S20</f>
        <v>800</v>
      </c>
      <c r="H43" s="73" t="str">
        <f>'データの根拠(例)'!T20</f>
        <v>kg/ごみｔ</v>
      </c>
      <c r="I43" s="73" t="str">
        <f>'データの根拠(例)'!Q23</f>
        <v>C004</v>
      </c>
      <c r="J43" s="209" t="str">
        <f>'データの根拠(例)'!R23</f>
        <v>油化時の廃プラ1kg当たりのCO2排出量 (e)</v>
      </c>
      <c r="K43" s="247">
        <f>'データの根拠(例)'!S23</f>
        <v>0.51</v>
      </c>
      <c r="L43" s="73" t="str">
        <f>'データの根拠(例)'!T23</f>
        <v>kg-CO2/kg</v>
      </c>
      <c r="M43" s="53">
        <f aca="true" t="shared" si="1" ref="M43:M49">G43*K43</f>
        <v>408</v>
      </c>
    </row>
    <row r="44" spans="2:13" ht="27">
      <c r="B44" s="304"/>
      <c r="C44" s="317"/>
      <c r="D44" s="322"/>
      <c r="E44" s="73" t="str">
        <f>'データの根拠(例)'!Q24</f>
        <v>C005</v>
      </c>
      <c r="F44" s="209" t="str">
        <f>'データの根拠(例)'!R24</f>
        <v>ごみ1tあたりの電気使用量 </v>
      </c>
      <c r="G44" s="85">
        <f>'データの根拠(例)'!S24</f>
        <v>100</v>
      </c>
      <c r="H44" s="73" t="str">
        <f>'データの根拠(例)'!T24</f>
        <v>kwh/ごみｔ</v>
      </c>
      <c r="I44" s="73" t="str">
        <f>'データの根拠(例)'!Q25</f>
        <v>C006</v>
      </c>
      <c r="J44" s="127" t="str">
        <f>'データの根拠(例)'!R25</f>
        <v>1kWh当たりのCO2排出量</v>
      </c>
      <c r="K44" s="86">
        <f>'データの根拠(例)'!S25</f>
        <v>0.521</v>
      </c>
      <c r="L44" s="246" t="str">
        <f>'データの根拠(例)'!T25</f>
        <v>kg-CO2/kwh</v>
      </c>
      <c r="M44" s="53">
        <f t="shared" si="1"/>
        <v>52.1</v>
      </c>
    </row>
    <row r="45" spans="2:13" ht="27">
      <c r="B45" s="304"/>
      <c r="C45" s="26">
        <v>3</v>
      </c>
      <c r="D45" s="15" t="s">
        <v>39</v>
      </c>
      <c r="E45" s="136" t="str">
        <f>'データの根拠(例)'!Q38</f>
        <v>A009</v>
      </c>
      <c r="F45" s="249" t="str">
        <f>'データの根拠(例)'!R38</f>
        <v>ごみ1tあたり焼却灰の輸送量</v>
      </c>
      <c r="G45" s="145">
        <f>'データの根拠(例)'!S38</f>
        <v>32</v>
      </c>
      <c r="H45" s="249" t="str">
        <f>'データの根拠(例)'!T38</f>
        <v>tkm</v>
      </c>
      <c r="I45" s="73" t="str">
        <f>'データの根拠(例)'!Q39</f>
        <v>A010</v>
      </c>
      <c r="J45" s="127" t="str">
        <f>'データの根拠(例)'!R39</f>
        <v>1tkmあたりのCO2排出量</v>
      </c>
      <c r="K45" s="86">
        <f>'データの根拠(例)'!S39</f>
        <v>0.185</v>
      </c>
      <c r="L45" s="246" t="str">
        <f>'データの根拠(例)'!T39</f>
        <v>kg-CO2/tkm</v>
      </c>
      <c r="M45" s="53">
        <f t="shared" si="1"/>
        <v>5.92</v>
      </c>
    </row>
    <row r="46" spans="2:13" ht="27">
      <c r="B46" s="304"/>
      <c r="C46" s="311">
        <v>4</v>
      </c>
      <c r="D46" s="321" t="s">
        <v>142</v>
      </c>
      <c r="E46" s="73" t="str">
        <f>'データの根拠(例)'!Q44</f>
        <v>C009</v>
      </c>
      <c r="F46" s="209" t="str">
        <f>'データの根拠(例)'!R44</f>
        <v>ごみ1t当たりのA品質油の利用量</v>
      </c>
      <c r="G46" s="250">
        <f>'データの根拠(例)'!S44</f>
        <v>300</v>
      </c>
      <c r="H46" s="73" t="str">
        <f>'データの根拠(例)'!T44</f>
        <v>L/ごみｔ</v>
      </c>
      <c r="I46" s="73" t="str">
        <f>'データの根拠(例)'!Q48</f>
        <v>C011</v>
      </c>
      <c r="J46" s="127" t="str">
        <f>'データの根拠(例)'!R48</f>
        <v>品質A油の1L当たりのCO2排出量</v>
      </c>
      <c r="K46" s="86">
        <f>'データの根拠(例)'!S48</f>
        <v>2.71</v>
      </c>
      <c r="L46" s="246" t="str">
        <f>'データの根拠(例)'!T48</f>
        <v>kg-CO2/L</v>
      </c>
      <c r="M46" s="53">
        <f t="shared" si="1"/>
        <v>813</v>
      </c>
    </row>
    <row r="47" spans="2:13" ht="27">
      <c r="B47" s="304"/>
      <c r="C47" s="317"/>
      <c r="D47" s="322"/>
      <c r="E47" s="73" t="str">
        <f>'データの根拠(例)'!Q45</f>
        <v>C010</v>
      </c>
      <c r="F47" s="209" t="str">
        <f>'データの根拠(例)'!R45</f>
        <v>ごみ1t当たりのB品質油の製造量</v>
      </c>
      <c r="G47" s="85">
        <f>'データの根拠(例)'!S45</f>
        <v>340</v>
      </c>
      <c r="H47" s="73" t="str">
        <f>'データの根拠(例)'!T45</f>
        <v>L/ごみｔ</v>
      </c>
      <c r="I47" s="73" t="str">
        <f>'データの根拠(例)'!Q49</f>
        <v>C012</v>
      </c>
      <c r="J47" s="127" t="str">
        <f>'データの根拠(例)'!R49</f>
        <v>品質B油の1L当たりのCO2排出量</v>
      </c>
      <c r="K47" s="86">
        <f>'データの根拠(例)'!S49</f>
        <v>2.49</v>
      </c>
      <c r="L47" s="246" t="str">
        <f>'データの根拠(例)'!T49</f>
        <v>kg-CO2/L</v>
      </c>
      <c r="M47" s="53">
        <f t="shared" si="1"/>
        <v>846.6</v>
      </c>
    </row>
    <row r="48" spans="2:13" ht="27">
      <c r="B48" s="304"/>
      <c r="C48" s="311">
        <v>5</v>
      </c>
      <c r="D48" s="321" t="s">
        <v>39</v>
      </c>
      <c r="E48" s="73" t="str">
        <f>'データの根拠(例)'!Q57</f>
        <v>A009</v>
      </c>
      <c r="F48" s="209" t="str">
        <f>'データの根拠(例)'!R57</f>
        <v>ごみ1tあたり焼却灰の輸送量</v>
      </c>
      <c r="G48" s="250">
        <f>'データの根拠(例)'!S57</f>
        <v>20</v>
      </c>
      <c r="H48" s="73" t="str">
        <f>'データの根拠(例)'!T57</f>
        <v>tkm</v>
      </c>
      <c r="I48" s="73" t="str">
        <f>'データの根拠(例)'!Q58</f>
        <v>A010</v>
      </c>
      <c r="J48" s="127" t="str">
        <f>'データの根拠(例)'!R58</f>
        <v>1tkmあたりのCO2排出量</v>
      </c>
      <c r="K48" s="86">
        <f>'データの根拠(例)'!S58</f>
        <v>0.101</v>
      </c>
      <c r="L48" s="246" t="str">
        <f>'データの根拠(例)'!T58</f>
        <v>kg-CO2/tkm</v>
      </c>
      <c r="M48" s="83">
        <f t="shared" si="1"/>
        <v>2.02</v>
      </c>
    </row>
    <row r="49" spans="2:13" ht="27.75" thickBot="1">
      <c r="B49" s="305"/>
      <c r="C49" s="312"/>
      <c r="D49" s="323"/>
      <c r="E49" s="73" t="str">
        <f>'データの根拠(例)'!Q61</f>
        <v>A011</v>
      </c>
      <c r="F49" s="209" t="str">
        <f>'データの根拠(例)'!R61</f>
        <v>ごみ1t当たりの焼却灰搬出量</v>
      </c>
      <c r="G49" s="250">
        <f>'データの根拠(例)'!S61</f>
        <v>200</v>
      </c>
      <c r="H49" s="73" t="str">
        <f>'データの根拠(例)'!T61</f>
        <v>kg/ごみt</v>
      </c>
      <c r="I49" s="73" t="str">
        <f>'データの根拠(例)'!Q62</f>
        <v>A012</v>
      </c>
      <c r="J49" s="127" t="str">
        <f>'データの根拠(例)'!R62</f>
        <v>埋立時の1kg当たりのCO2排出量</v>
      </c>
      <c r="K49" s="86">
        <f>'データの根拠(例)'!S62</f>
        <v>0.0379</v>
      </c>
      <c r="L49" s="246" t="str">
        <f>'データの根拠(例)'!T62</f>
        <v>kg-CO2/kg</v>
      </c>
      <c r="M49" s="53">
        <f t="shared" si="1"/>
        <v>7.580000000000001</v>
      </c>
    </row>
    <row r="50" spans="2:13" ht="15" thickBot="1" thickTop="1">
      <c r="B50" s="54"/>
      <c r="C50" s="55" t="s">
        <v>5</v>
      </c>
      <c r="D50" s="59"/>
      <c r="E50" s="74"/>
      <c r="F50" s="61"/>
      <c r="G50" s="60"/>
      <c r="H50" s="60"/>
      <c r="I50" s="74"/>
      <c r="J50" s="61"/>
      <c r="K50" s="60"/>
      <c r="L50" s="60"/>
      <c r="M50" s="62">
        <f>SUM(M43:M49)</f>
        <v>2135.22</v>
      </c>
    </row>
    <row r="51" spans="6:12" ht="14.25" thickBot="1">
      <c r="F51" s="22"/>
      <c r="I51" s="4"/>
      <c r="J51" s="3"/>
      <c r="L51" s="4"/>
    </row>
    <row r="52" spans="2:13" ht="13.5" customHeight="1">
      <c r="B52" s="294" t="s">
        <v>9</v>
      </c>
      <c r="C52" s="296" t="s">
        <v>8</v>
      </c>
      <c r="D52" s="66" t="s">
        <v>7</v>
      </c>
      <c r="E52" s="298" t="s">
        <v>6</v>
      </c>
      <c r="F52" s="299"/>
      <c r="G52" s="299"/>
      <c r="H52" s="300"/>
      <c r="I52" s="298" t="s">
        <v>0</v>
      </c>
      <c r="J52" s="299"/>
      <c r="K52" s="299"/>
      <c r="L52" s="300"/>
      <c r="M52" s="301" t="s">
        <v>23</v>
      </c>
    </row>
    <row r="53" spans="2:13" ht="16.5" customHeight="1">
      <c r="B53" s="295"/>
      <c r="C53" s="297"/>
      <c r="D53" s="67"/>
      <c r="E53" s="75" t="s">
        <v>34</v>
      </c>
      <c r="F53" s="14" t="s">
        <v>11</v>
      </c>
      <c r="G53" s="14" t="s">
        <v>2</v>
      </c>
      <c r="H53" s="14" t="s">
        <v>1</v>
      </c>
      <c r="I53" s="75" t="s">
        <v>34</v>
      </c>
      <c r="J53" s="14" t="s">
        <v>10</v>
      </c>
      <c r="K53" s="30" t="s">
        <v>3</v>
      </c>
      <c r="L53" s="30" t="s">
        <v>4</v>
      </c>
      <c r="M53" s="302"/>
    </row>
    <row r="54" spans="2:13" ht="30" customHeight="1" thickBot="1">
      <c r="B54" s="251" t="s">
        <v>20</v>
      </c>
      <c r="C54" s="26">
        <v>1</v>
      </c>
      <c r="D54" s="15" t="s">
        <v>188</v>
      </c>
      <c r="E54" s="73" t="str">
        <f>'データの根拠(例)'!Q66</f>
        <v>D001</v>
      </c>
      <c r="F54" s="208" t="str">
        <f>'データの根拠(例)'!R66</f>
        <v>ごみ1tあたりの発電量</v>
      </c>
      <c r="G54" s="254">
        <f>'データの根拠(例)'!S66</f>
        <v>80</v>
      </c>
      <c r="H54" s="73" t="str">
        <f>'データの根拠(例)'!T66</f>
        <v>kwh/ごみｔ</v>
      </c>
      <c r="I54" s="73" t="str">
        <f>'データの根拠(例)'!Q67</f>
        <v>D002</v>
      </c>
      <c r="J54" s="209" t="str">
        <f>'データの根拠(例)'!R67</f>
        <v>1kWh当たりのCO2排出量</v>
      </c>
      <c r="K54" s="247">
        <f>'データの根拠(例)'!S67</f>
        <v>0.521</v>
      </c>
      <c r="L54" s="73" t="str">
        <f>'データの根拠(例)'!T67</f>
        <v>kg-CO2/kwh</v>
      </c>
      <c r="M54" s="53">
        <f>G54*K54</f>
        <v>41.68</v>
      </c>
    </row>
    <row r="55" spans="2:13" ht="15" thickBot="1" thickTop="1">
      <c r="B55" s="54"/>
      <c r="C55" s="55" t="s">
        <v>5</v>
      </c>
      <c r="D55" s="59"/>
      <c r="E55" s="74"/>
      <c r="F55" s="61"/>
      <c r="G55" s="60"/>
      <c r="H55" s="60"/>
      <c r="I55" s="74"/>
      <c r="J55" s="61"/>
      <c r="K55" s="60"/>
      <c r="L55" s="60"/>
      <c r="M55" s="62">
        <f>SUM(M54:M54)</f>
        <v>41.68</v>
      </c>
    </row>
  </sheetData>
  <sheetProtection/>
  <mergeCells count="47">
    <mergeCell ref="M40:M41"/>
    <mergeCell ref="B52:B53"/>
    <mergeCell ref="C52:C53"/>
    <mergeCell ref="M52:M53"/>
    <mergeCell ref="I40:L40"/>
    <mergeCell ref="I52:L52"/>
    <mergeCell ref="E40:H40"/>
    <mergeCell ref="E52:H52"/>
    <mergeCell ref="C43:C44"/>
    <mergeCell ref="D43:D44"/>
    <mergeCell ref="B42:B49"/>
    <mergeCell ref="C46:C47"/>
    <mergeCell ref="D46:D47"/>
    <mergeCell ref="C48:C49"/>
    <mergeCell ref="D48:D49"/>
    <mergeCell ref="B24:B29"/>
    <mergeCell ref="B32:B33"/>
    <mergeCell ref="C32:C33"/>
    <mergeCell ref="M32:M33"/>
    <mergeCell ref="C25:C27"/>
    <mergeCell ref="D25:D27"/>
    <mergeCell ref="I32:L32"/>
    <mergeCell ref="E32:H32"/>
    <mergeCell ref="B11:C11"/>
    <mergeCell ref="B12:C12"/>
    <mergeCell ref="L7:M7"/>
    <mergeCell ref="B22:B23"/>
    <mergeCell ref="C22:C23"/>
    <mergeCell ref="E22:H22"/>
    <mergeCell ref="I22:L22"/>
    <mergeCell ref="M22:M23"/>
    <mergeCell ref="B34:B35"/>
    <mergeCell ref="B40:B41"/>
    <mergeCell ref="C40:C41"/>
    <mergeCell ref="C34:C35"/>
    <mergeCell ref="L5:M5"/>
    <mergeCell ref="L8:M8"/>
    <mergeCell ref="L9:M9"/>
    <mergeCell ref="L10:M10"/>
    <mergeCell ref="D34:D35"/>
    <mergeCell ref="L11:M11"/>
    <mergeCell ref="L12:M12"/>
    <mergeCell ref="L6:M6"/>
    <mergeCell ref="B9:C9"/>
    <mergeCell ref="B7:C7"/>
    <mergeCell ref="B8:C8"/>
    <mergeCell ref="B10:C10"/>
  </mergeCells>
  <printOptions/>
  <pageMargins left="0.25" right="0.25" top="0.75" bottom="0.75" header="0.3" footer="0.3"/>
  <pageSetup fitToHeight="1" fitToWidth="1" horizontalDpi="600" verticalDpi="600" orientation="portrait" paperSize="8" scale="97" r:id="rId1"/>
  <headerFooter>
    <oddFooter>&amp;C&amp;P/&amp;N</oddFooter>
  </headerFooter>
  <rowBreaks count="1" manualBreakCount="1">
    <brk id="3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91"/>
  <sheetViews>
    <sheetView showGridLines="0" view="pageBreakPreview" zoomScale="85" zoomScaleNormal="85" zoomScaleSheetLayoutView="85" zoomScalePageLayoutView="0" workbookViewId="0" topLeftCell="A1">
      <selection activeCell="A25" sqref="A25:IV25"/>
    </sheetView>
  </sheetViews>
  <sheetFormatPr defaultColWidth="9.140625" defaultRowHeight="15"/>
  <cols>
    <col min="1" max="1" width="6.7109375" style="2" customWidth="1"/>
    <col min="2" max="2" width="6.00390625" style="2" customWidth="1"/>
    <col min="3" max="3" width="8.57421875" style="2" customWidth="1"/>
    <col min="4" max="4" width="8.28125" style="2" customWidth="1"/>
    <col min="5" max="5" width="8.28125" style="82" customWidth="1"/>
    <col min="6" max="6" width="22.8515625" style="2" customWidth="1"/>
    <col min="7" max="7" width="10.28125" style="2" bestFit="1" customWidth="1"/>
    <col min="8" max="8" width="11.8515625" style="2" bestFit="1" customWidth="1"/>
    <col min="9" max="9" width="16.421875" style="2" customWidth="1"/>
    <col min="10" max="10" width="15.421875" style="2" customWidth="1"/>
    <col min="11" max="12" width="3.140625" style="2" customWidth="1"/>
    <col min="13" max="13" width="6.57421875" style="2" customWidth="1"/>
    <col min="14" max="14" width="6.00390625" style="2" customWidth="1"/>
    <col min="15" max="15" width="8.57421875" style="2" customWidth="1"/>
    <col min="16" max="16" width="8.28125" style="2" customWidth="1"/>
    <col min="17" max="17" width="13.140625" style="2" customWidth="1"/>
    <col min="18" max="18" width="22.421875" style="2" customWidth="1"/>
    <col min="19" max="19" width="9.421875" style="2" customWidth="1"/>
    <col min="20" max="20" width="11.421875" style="2" customWidth="1"/>
    <col min="21" max="21" width="17.00390625" style="2" customWidth="1"/>
    <col min="22" max="22" width="15.421875" style="2" customWidth="1"/>
    <col min="23" max="23" width="2.140625" style="2" customWidth="1"/>
    <col min="24" max="16384" width="9.00390625" style="2" customWidth="1"/>
  </cols>
  <sheetData>
    <row r="1" spans="1:7" ht="19.5" customHeight="1">
      <c r="A1" s="52" t="s">
        <v>53</v>
      </c>
      <c r="G1" s="1"/>
    </row>
    <row r="2" spans="1:7" ht="19.5" customHeight="1">
      <c r="A2" s="24" t="s">
        <v>13</v>
      </c>
      <c r="G2" s="1"/>
    </row>
    <row r="3" spans="1:7" ht="7.5" customHeight="1">
      <c r="A3" s="24"/>
      <c r="G3" s="1"/>
    </row>
    <row r="4" spans="2:7" ht="11.25" customHeight="1">
      <c r="B4" s="50"/>
      <c r="G4" s="1"/>
    </row>
    <row r="5" ht="11.25" customHeight="1">
      <c r="G5" s="1"/>
    </row>
    <row r="6" spans="1:17" ht="13.5">
      <c r="A6" s="2" t="s">
        <v>214</v>
      </c>
      <c r="G6" s="1"/>
      <c r="M6" s="2" t="s">
        <v>55</v>
      </c>
      <c r="Q6" s="1"/>
    </row>
    <row r="7" spans="1:17" ht="13.5">
      <c r="A7" s="2" t="s">
        <v>215</v>
      </c>
      <c r="G7" s="1"/>
      <c r="Q7" s="1"/>
    </row>
    <row r="8" spans="7:17" ht="12" customHeight="1">
      <c r="G8" s="1"/>
      <c r="Q8" s="1"/>
    </row>
    <row r="9" spans="1:22" ht="27">
      <c r="A9" s="213" t="s">
        <v>18</v>
      </c>
      <c r="B9" s="213" t="s">
        <v>36</v>
      </c>
      <c r="C9" s="214" t="s">
        <v>37</v>
      </c>
      <c r="D9" s="215" t="s">
        <v>69</v>
      </c>
      <c r="E9" s="216" t="s">
        <v>50</v>
      </c>
      <c r="F9" s="217" t="s">
        <v>38</v>
      </c>
      <c r="G9" s="94" t="s">
        <v>2</v>
      </c>
      <c r="H9" s="95" t="s">
        <v>4</v>
      </c>
      <c r="I9" s="132" t="s">
        <v>60</v>
      </c>
      <c r="J9" s="133" t="s">
        <v>51</v>
      </c>
      <c r="M9" s="133" t="s">
        <v>18</v>
      </c>
      <c r="N9" s="213" t="s">
        <v>36</v>
      </c>
      <c r="O9" s="214" t="s">
        <v>37</v>
      </c>
      <c r="P9" s="215" t="s">
        <v>69</v>
      </c>
      <c r="Q9" s="216" t="s">
        <v>50</v>
      </c>
      <c r="R9" s="217" t="s">
        <v>38</v>
      </c>
      <c r="S9" s="94" t="s">
        <v>2</v>
      </c>
      <c r="T9" s="95" t="s">
        <v>4</v>
      </c>
      <c r="U9" s="132" t="s">
        <v>60</v>
      </c>
      <c r="V9" s="133" t="s">
        <v>51</v>
      </c>
    </row>
    <row r="10" spans="1:22" ht="13.5" customHeight="1">
      <c r="A10" s="134" t="s">
        <v>66</v>
      </c>
      <c r="B10" s="134">
        <v>1</v>
      </c>
      <c r="C10" s="134" t="s">
        <v>52</v>
      </c>
      <c r="D10" s="135"/>
      <c r="E10" s="136"/>
      <c r="F10" s="137" t="s">
        <v>221</v>
      </c>
      <c r="G10" s="138">
        <v>4</v>
      </c>
      <c r="H10" s="137" t="s">
        <v>40</v>
      </c>
      <c r="I10" s="139"/>
      <c r="J10" s="324" t="s">
        <v>199</v>
      </c>
      <c r="M10" s="134" t="s">
        <v>107</v>
      </c>
      <c r="N10" s="134">
        <v>1</v>
      </c>
      <c r="O10" s="134" t="s">
        <v>52</v>
      </c>
      <c r="P10" s="135"/>
      <c r="Q10" s="136"/>
      <c r="R10" s="137" t="s">
        <v>221</v>
      </c>
      <c r="S10" s="138">
        <v>4</v>
      </c>
      <c r="T10" s="137" t="s">
        <v>40</v>
      </c>
      <c r="U10" s="139"/>
      <c r="V10" s="324" t="s">
        <v>199</v>
      </c>
    </row>
    <row r="11" spans="1:22" ht="13.5">
      <c r="A11" s="140"/>
      <c r="B11" s="140"/>
      <c r="C11" s="140"/>
      <c r="D11" s="135"/>
      <c r="E11" s="136"/>
      <c r="F11" s="137" t="s">
        <v>220</v>
      </c>
      <c r="G11" s="142">
        <v>0.75</v>
      </c>
      <c r="H11" s="137" t="s">
        <v>43</v>
      </c>
      <c r="I11" s="139"/>
      <c r="J11" s="325"/>
      <c r="M11" s="140"/>
      <c r="N11" s="140"/>
      <c r="O11" s="140"/>
      <c r="P11" s="135"/>
      <c r="Q11" s="136"/>
      <c r="R11" s="137" t="s">
        <v>220</v>
      </c>
      <c r="S11" s="142">
        <v>0.75</v>
      </c>
      <c r="T11" s="137" t="s">
        <v>43</v>
      </c>
      <c r="U11" s="139"/>
      <c r="V11" s="325"/>
    </row>
    <row r="12" spans="1:22" ht="13.5">
      <c r="A12" s="199"/>
      <c r="B12" s="199"/>
      <c r="C12" s="200"/>
      <c r="D12" s="196"/>
      <c r="E12" s="197"/>
      <c r="F12" s="137" t="s">
        <v>219</v>
      </c>
      <c r="G12" s="138">
        <v>30</v>
      </c>
      <c r="H12" s="137" t="s">
        <v>41</v>
      </c>
      <c r="I12" s="139"/>
      <c r="J12" s="325"/>
      <c r="M12" s="199"/>
      <c r="N12" s="199"/>
      <c r="O12" s="200"/>
      <c r="P12" s="196"/>
      <c r="Q12" s="197"/>
      <c r="R12" s="137" t="s">
        <v>222</v>
      </c>
      <c r="S12" s="138">
        <v>30</v>
      </c>
      <c r="T12" s="137" t="s">
        <v>41</v>
      </c>
      <c r="U12" s="139"/>
      <c r="V12" s="325"/>
    </row>
    <row r="13" spans="1:22" ht="28.5" customHeight="1">
      <c r="A13" s="140"/>
      <c r="B13" s="140"/>
      <c r="C13" s="140"/>
      <c r="D13" s="135" t="s">
        <v>67</v>
      </c>
      <c r="E13" s="136" t="s">
        <v>108</v>
      </c>
      <c r="F13" s="275" t="s">
        <v>218</v>
      </c>
      <c r="G13" s="145">
        <v>30</v>
      </c>
      <c r="H13" s="144" t="s">
        <v>61</v>
      </c>
      <c r="I13" s="146"/>
      <c r="J13" s="326"/>
      <c r="M13" s="140"/>
      <c r="N13" s="140"/>
      <c r="O13" s="140"/>
      <c r="P13" s="135" t="s">
        <v>6</v>
      </c>
      <c r="Q13" s="136" t="s">
        <v>108</v>
      </c>
      <c r="R13" s="275" t="s">
        <v>218</v>
      </c>
      <c r="S13" s="145">
        <v>30</v>
      </c>
      <c r="T13" s="144" t="s">
        <v>61</v>
      </c>
      <c r="U13" s="146"/>
      <c r="V13" s="326"/>
    </row>
    <row r="14" spans="1:22" ht="27">
      <c r="A14" s="147"/>
      <c r="B14" s="147"/>
      <c r="C14" s="147"/>
      <c r="D14" s="135" t="s">
        <v>68</v>
      </c>
      <c r="E14" s="136" t="s">
        <v>111</v>
      </c>
      <c r="F14" s="144" t="s">
        <v>195</v>
      </c>
      <c r="G14" s="148">
        <v>0.51</v>
      </c>
      <c r="H14" s="144" t="s">
        <v>193</v>
      </c>
      <c r="I14" s="146" t="s">
        <v>194</v>
      </c>
      <c r="J14" s="143" t="s">
        <v>202</v>
      </c>
      <c r="M14" s="147"/>
      <c r="N14" s="147"/>
      <c r="O14" s="147"/>
      <c r="P14" s="135" t="s">
        <v>68</v>
      </c>
      <c r="Q14" s="136" t="s">
        <v>111</v>
      </c>
      <c r="R14" s="144" t="s">
        <v>195</v>
      </c>
      <c r="S14" s="148">
        <v>0.51</v>
      </c>
      <c r="T14" s="144" t="s">
        <v>193</v>
      </c>
      <c r="U14" s="146" t="s">
        <v>194</v>
      </c>
      <c r="V14" s="143" t="s">
        <v>203</v>
      </c>
    </row>
    <row r="15" spans="1:22" ht="13.5">
      <c r="A15" s="2" t="s">
        <v>201</v>
      </c>
      <c r="B15" s="27"/>
      <c r="C15" s="27"/>
      <c r="D15" s="27"/>
      <c r="E15" s="149"/>
      <c r="F15" s="150"/>
      <c r="G15" s="151"/>
      <c r="H15" s="150"/>
      <c r="I15" s="152"/>
      <c r="J15" s="150"/>
      <c r="N15" s="27"/>
      <c r="O15" s="27"/>
      <c r="P15" s="27"/>
      <c r="Q15" s="149"/>
      <c r="R15" s="150"/>
      <c r="S15" s="151"/>
      <c r="T15" s="150"/>
      <c r="U15" s="152"/>
      <c r="V15" s="150"/>
    </row>
    <row r="16" spans="1:22" ht="13.5">
      <c r="A16" s="245"/>
      <c r="B16" s="153"/>
      <c r="C16" s="220"/>
      <c r="D16" s="156"/>
      <c r="E16" s="157"/>
      <c r="F16" s="150"/>
      <c r="G16" s="150"/>
      <c r="H16" s="155"/>
      <c r="I16" s="150"/>
      <c r="J16" s="155"/>
      <c r="M16" s="245"/>
      <c r="N16" s="153"/>
      <c r="O16" s="220"/>
      <c r="P16" s="156"/>
      <c r="Q16" s="157"/>
      <c r="R16" s="150"/>
      <c r="S16" s="150"/>
      <c r="T16" s="155"/>
      <c r="U16" s="150"/>
      <c r="V16" s="155"/>
    </row>
    <row r="17" spans="1:17" ht="12.75" customHeight="1">
      <c r="A17" s="245"/>
      <c r="B17" s="153"/>
      <c r="C17" s="220"/>
      <c r="D17" s="156"/>
      <c r="E17" s="157"/>
      <c r="F17" s="150"/>
      <c r="G17" s="150"/>
      <c r="H17" s="155"/>
      <c r="I17" s="150"/>
      <c r="J17" s="155"/>
      <c r="Q17" s="1"/>
    </row>
    <row r="18" spans="1:22" ht="27">
      <c r="A18" s="90" t="s">
        <v>18</v>
      </c>
      <c r="B18" s="90" t="s">
        <v>36</v>
      </c>
      <c r="C18" s="91" t="s">
        <v>37</v>
      </c>
      <c r="D18" s="131" t="s">
        <v>49</v>
      </c>
      <c r="E18" s="92" t="s">
        <v>50</v>
      </c>
      <c r="F18" s="93" t="s">
        <v>38</v>
      </c>
      <c r="G18" s="94" t="s">
        <v>2</v>
      </c>
      <c r="H18" s="95" t="s">
        <v>4</v>
      </c>
      <c r="I18" s="96" t="s">
        <v>60</v>
      </c>
      <c r="J18" s="97" t="s">
        <v>51</v>
      </c>
      <c r="M18" s="226" t="s">
        <v>18</v>
      </c>
      <c r="N18" s="90" t="s">
        <v>36</v>
      </c>
      <c r="O18" s="91" t="s">
        <v>37</v>
      </c>
      <c r="P18" s="131" t="s">
        <v>49</v>
      </c>
      <c r="Q18" s="92" t="s">
        <v>50</v>
      </c>
      <c r="R18" s="93" t="s">
        <v>38</v>
      </c>
      <c r="S18" s="94" t="s">
        <v>2</v>
      </c>
      <c r="T18" s="95" t="s">
        <v>4</v>
      </c>
      <c r="U18" s="96" t="s">
        <v>60</v>
      </c>
      <c r="V18" s="97" t="s">
        <v>51</v>
      </c>
    </row>
    <row r="19" spans="1:22" ht="40.5">
      <c r="A19" s="158" t="s">
        <v>16</v>
      </c>
      <c r="B19" s="158">
        <v>2</v>
      </c>
      <c r="C19" s="126" t="s">
        <v>134</v>
      </c>
      <c r="D19" s="159"/>
      <c r="E19" s="106"/>
      <c r="F19" s="160" t="s">
        <v>74</v>
      </c>
      <c r="G19" s="161">
        <v>0.8</v>
      </c>
      <c r="H19" s="160" t="s">
        <v>71</v>
      </c>
      <c r="I19" s="162"/>
      <c r="J19" s="163" t="s">
        <v>79</v>
      </c>
      <c r="M19" s="227" t="s">
        <v>19</v>
      </c>
      <c r="N19" s="158">
        <v>2</v>
      </c>
      <c r="O19" s="126" t="s">
        <v>44</v>
      </c>
      <c r="P19" s="159"/>
      <c r="Q19" s="106"/>
      <c r="R19" s="160" t="s">
        <v>74</v>
      </c>
      <c r="S19" s="161">
        <v>0.8</v>
      </c>
      <c r="T19" s="160" t="s">
        <v>71</v>
      </c>
      <c r="U19" s="162"/>
      <c r="V19" s="242" t="s">
        <v>79</v>
      </c>
    </row>
    <row r="20" spans="1:22" ht="27">
      <c r="A20" s="164"/>
      <c r="B20" s="164"/>
      <c r="C20" s="229"/>
      <c r="D20" s="159" t="s">
        <v>67</v>
      </c>
      <c r="E20" s="106" t="s">
        <v>110</v>
      </c>
      <c r="F20" s="165" t="s">
        <v>120</v>
      </c>
      <c r="G20" s="166">
        <f>1000*G19</f>
        <v>800</v>
      </c>
      <c r="H20" s="165" t="s">
        <v>47</v>
      </c>
      <c r="I20" s="167"/>
      <c r="J20" s="163" t="s">
        <v>79</v>
      </c>
      <c r="M20" s="164"/>
      <c r="N20" s="164"/>
      <c r="O20" s="229"/>
      <c r="P20" s="159" t="s">
        <v>67</v>
      </c>
      <c r="Q20" s="106" t="s">
        <v>125</v>
      </c>
      <c r="R20" s="165" t="s">
        <v>120</v>
      </c>
      <c r="S20" s="166">
        <f>1000*S19</f>
        <v>800</v>
      </c>
      <c r="T20" s="165" t="s">
        <v>47</v>
      </c>
      <c r="U20" s="167"/>
      <c r="V20" s="242" t="s">
        <v>79</v>
      </c>
    </row>
    <row r="21" spans="1:22" ht="27">
      <c r="A21" s="168"/>
      <c r="B21" s="168"/>
      <c r="C21" s="229"/>
      <c r="D21" s="159" t="s">
        <v>68</v>
      </c>
      <c r="E21" s="106" t="s">
        <v>109</v>
      </c>
      <c r="F21" s="160" t="s">
        <v>75</v>
      </c>
      <c r="G21" s="170">
        <v>2.55</v>
      </c>
      <c r="H21" s="160" t="s">
        <v>72</v>
      </c>
      <c r="I21" s="171"/>
      <c r="J21" s="242" t="s">
        <v>82</v>
      </c>
      <c r="M21" s="164"/>
      <c r="N21" s="164"/>
      <c r="O21" s="229"/>
      <c r="P21" s="221"/>
      <c r="Q21" s="222"/>
      <c r="R21" s="223" t="s">
        <v>127</v>
      </c>
      <c r="S21" s="225">
        <v>0.2</v>
      </c>
      <c r="T21" s="223" t="s">
        <v>124</v>
      </c>
      <c r="U21" s="233" t="s">
        <v>147</v>
      </c>
      <c r="V21" s="243" t="s">
        <v>171</v>
      </c>
    </row>
    <row r="22" spans="1:22" ht="25.5">
      <c r="A22" s="168"/>
      <c r="B22" s="168"/>
      <c r="C22" s="229"/>
      <c r="D22" s="159"/>
      <c r="E22" s="106"/>
      <c r="F22" s="160" t="s">
        <v>76</v>
      </c>
      <c r="G22" s="141">
        <v>10000</v>
      </c>
      <c r="H22" s="160" t="s">
        <v>42</v>
      </c>
      <c r="I22" s="171" t="s">
        <v>81</v>
      </c>
      <c r="J22" s="163" t="s">
        <v>78</v>
      </c>
      <c r="M22" s="164"/>
      <c r="N22" s="164"/>
      <c r="O22" s="229"/>
      <c r="P22" s="159"/>
      <c r="Q22" s="106"/>
      <c r="R22" s="160" t="s">
        <v>128</v>
      </c>
      <c r="S22" s="181">
        <v>2.55</v>
      </c>
      <c r="T22" s="160" t="s">
        <v>72</v>
      </c>
      <c r="U22" s="162"/>
      <c r="V22" s="242" t="s">
        <v>82</v>
      </c>
    </row>
    <row r="23" spans="1:22" ht="40.5">
      <c r="A23" s="168"/>
      <c r="B23" s="168"/>
      <c r="C23" s="229"/>
      <c r="D23" s="159"/>
      <c r="E23" s="106"/>
      <c r="F23" s="160" t="s">
        <v>77</v>
      </c>
      <c r="G23" s="141">
        <v>1500</v>
      </c>
      <c r="H23" s="160" t="s">
        <v>73</v>
      </c>
      <c r="I23" s="171" t="s">
        <v>88</v>
      </c>
      <c r="J23" s="163" t="s">
        <v>79</v>
      </c>
      <c r="M23" s="164"/>
      <c r="N23" s="168"/>
      <c r="O23" s="229"/>
      <c r="P23" s="159" t="s">
        <v>68</v>
      </c>
      <c r="Q23" s="106" t="s">
        <v>126</v>
      </c>
      <c r="R23" s="160" t="s">
        <v>129</v>
      </c>
      <c r="S23" s="170">
        <f>S21*S22</f>
        <v>0.51</v>
      </c>
      <c r="T23" s="160" t="s">
        <v>72</v>
      </c>
      <c r="U23" s="162" t="s">
        <v>226</v>
      </c>
      <c r="V23" s="242" t="s">
        <v>65</v>
      </c>
    </row>
    <row r="24" spans="1:22" ht="40.5" customHeight="1">
      <c r="A24" s="164"/>
      <c r="B24" s="164"/>
      <c r="C24" s="229"/>
      <c r="D24" s="159"/>
      <c r="E24" s="172"/>
      <c r="F24" s="173" t="s">
        <v>93</v>
      </c>
      <c r="G24" s="174">
        <v>50</v>
      </c>
      <c r="H24" s="165" t="s">
        <v>84</v>
      </c>
      <c r="I24" s="175"/>
      <c r="J24" s="176"/>
      <c r="M24" s="164"/>
      <c r="N24" s="168"/>
      <c r="O24" s="229"/>
      <c r="P24" s="159" t="s">
        <v>67</v>
      </c>
      <c r="Q24" s="106" t="s">
        <v>132</v>
      </c>
      <c r="R24" s="160" t="s">
        <v>189</v>
      </c>
      <c r="S24" s="177">
        <v>100</v>
      </c>
      <c r="T24" s="160" t="s">
        <v>45</v>
      </c>
      <c r="U24" s="162"/>
      <c r="V24" s="242" t="s">
        <v>130</v>
      </c>
    </row>
    <row r="25" spans="1:23" ht="25.5" customHeight="1">
      <c r="A25" s="164"/>
      <c r="B25" s="164"/>
      <c r="C25" s="229"/>
      <c r="D25" s="159"/>
      <c r="E25" s="172"/>
      <c r="F25" s="173" t="s">
        <v>86</v>
      </c>
      <c r="G25" s="175" t="s">
        <v>85</v>
      </c>
      <c r="H25" s="173"/>
      <c r="I25" s="175"/>
      <c r="J25" s="176"/>
      <c r="M25" s="164"/>
      <c r="N25" s="164"/>
      <c r="O25" s="229"/>
      <c r="P25" s="159" t="s">
        <v>68</v>
      </c>
      <c r="Q25" s="106" t="s">
        <v>133</v>
      </c>
      <c r="R25" s="165" t="s">
        <v>80</v>
      </c>
      <c r="S25" s="178">
        <v>0.521</v>
      </c>
      <c r="T25" s="165" t="s">
        <v>121</v>
      </c>
      <c r="U25" s="224"/>
      <c r="V25" s="243" t="s">
        <v>190</v>
      </c>
      <c r="W25" s="232"/>
    </row>
    <row r="26" spans="1:22" ht="27" customHeight="1">
      <c r="A26" s="168"/>
      <c r="B26" s="168"/>
      <c r="C26" s="229"/>
      <c r="D26" s="159" t="s">
        <v>67</v>
      </c>
      <c r="E26" s="106" t="s">
        <v>112</v>
      </c>
      <c r="F26" s="160" t="s">
        <v>94</v>
      </c>
      <c r="G26" s="177">
        <f>G23/G22*1000</f>
        <v>150</v>
      </c>
      <c r="H26" s="160" t="s">
        <v>45</v>
      </c>
      <c r="I26" s="162" t="s">
        <v>95</v>
      </c>
      <c r="J26" s="163" t="s">
        <v>65</v>
      </c>
      <c r="M26" s="164"/>
      <c r="N26" s="164"/>
      <c r="O26" s="229"/>
      <c r="P26" s="159"/>
      <c r="Q26" s="172"/>
      <c r="R26" s="173" t="s">
        <v>86</v>
      </c>
      <c r="S26" s="175" t="s">
        <v>140</v>
      </c>
      <c r="T26" s="173"/>
      <c r="U26" s="175"/>
      <c r="V26" s="244"/>
    </row>
    <row r="27" spans="1:22" ht="27">
      <c r="A27" s="164"/>
      <c r="B27" s="164"/>
      <c r="C27" s="229"/>
      <c r="D27" s="159" t="s">
        <v>68</v>
      </c>
      <c r="E27" s="106" t="s">
        <v>113</v>
      </c>
      <c r="F27" s="165" t="s">
        <v>96</v>
      </c>
      <c r="G27" s="178">
        <v>0.521</v>
      </c>
      <c r="H27" s="165" t="s">
        <v>121</v>
      </c>
      <c r="I27" s="167"/>
      <c r="J27" s="163" t="s">
        <v>83</v>
      </c>
      <c r="M27" s="164"/>
      <c r="N27" s="168"/>
      <c r="O27" s="231" t="s">
        <v>135</v>
      </c>
      <c r="P27" s="180"/>
      <c r="Q27" s="106"/>
      <c r="R27" s="160" t="s">
        <v>154</v>
      </c>
      <c r="S27" s="181">
        <v>0.2</v>
      </c>
      <c r="T27" s="160" t="s">
        <v>141</v>
      </c>
      <c r="U27" s="162" t="s">
        <v>148</v>
      </c>
      <c r="V27" s="242" t="s">
        <v>130</v>
      </c>
    </row>
    <row r="28" spans="1:22" ht="27">
      <c r="A28" s="164"/>
      <c r="B28" s="164"/>
      <c r="C28" s="229"/>
      <c r="D28" s="159" t="s">
        <v>67</v>
      </c>
      <c r="E28" s="106" t="s">
        <v>114</v>
      </c>
      <c r="F28" s="165" t="s">
        <v>206</v>
      </c>
      <c r="G28" s="179">
        <f>G24*1000/G22</f>
        <v>5</v>
      </c>
      <c r="H28" s="165" t="s">
        <v>192</v>
      </c>
      <c r="I28" s="167" t="s">
        <v>225</v>
      </c>
      <c r="J28" s="163"/>
      <c r="M28" s="164"/>
      <c r="N28" s="168"/>
      <c r="O28" s="229"/>
      <c r="P28" s="182"/>
      <c r="Q28" s="106"/>
      <c r="R28" s="160" t="s">
        <v>155</v>
      </c>
      <c r="S28" s="228">
        <v>0.3</v>
      </c>
      <c r="T28" s="160" t="s">
        <v>145</v>
      </c>
      <c r="U28" s="162"/>
      <c r="V28" s="242" t="s">
        <v>130</v>
      </c>
    </row>
    <row r="29" spans="1:22" ht="25.5" customHeight="1">
      <c r="A29" s="164"/>
      <c r="B29" s="164"/>
      <c r="C29" s="229"/>
      <c r="D29" s="159" t="s">
        <v>68</v>
      </c>
      <c r="E29" s="106" t="s">
        <v>115</v>
      </c>
      <c r="F29" s="165" t="s">
        <v>207</v>
      </c>
      <c r="G29" s="170">
        <v>2.71</v>
      </c>
      <c r="H29" s="165" t="s">
        <v>158</v>
      </c>
      <c r="I29" s="167"/>
      <c r="J29" s="163" t="s">
        <v>87</v>
      </c>
      <c r="M29" s="184"/>
      <c r="N29" s="184"/>
      <c r="O29" s="185"/>
      <c r="P29" s="186"/>
      <c r="Q29" s="187"/>
      <c r="R29" s="160" t="s">
        <v>156</v>
      </c>
      <c r="S29" s="228">
        <v>0.34</v>
      </c>
      <c r="T29" s="160" t="s">
        <v>144</v>
      </c>
      <c r="U29" s="175"/>
      <c r="V29" s="242" t="s">
        <v>130</v>
      </c>
    </row>
    <row r="30" spans="1:13" ht="33.75" customHeight="1">
      <c r="A30" s="168"/>
      <c r="B30" s="168"/>
      <c r="C30" s="229"/>
      <c r="D30" s="159"/>
      <c r="E30" s="106"/>
      <c r="F30" s="160" t="s">
        <v>97</v>
      </c>
      <c r="G30" s="141">
        <v>1000</v>
      </c>
      <c r="H30" s="160" t="s">
        <v>46</v>
      </c>
      <c r="I30" s="162"/>
      <c r="J30" s="163" t="s">
        <v>92</v>
      </c>
      <c r="M30" s="252" t="s">
        <v>137</v>
      </c>
    </row>
    <row r="31" spans="1:13" ht="25.5">
      <c r="A31" s="168"/>
      <c r="B31" s="168"/>
      <c r="C31" s="327" t="s">
        <v>136</v>
      </c>
      <c r="D31" s="180"/>
      <c r="E31" s="106"/>
      <c r="F31" s="160" t="s">
        <v>98</v>
      </c>
      <c r="G31" s="181">
        <f>G30/G22</f>
        <v>0.1</v>
      </c>
      <c r="H31" s="160" t="s">
        <v>90</v>
      </c>
      <c r="I31" s="162" t="s">
        <v>146</v>
      </c>
      <c r="J31" s="163" t="s">
        <v>65</v>
      </c>
      <c r="M31" s="253" t="s">
        <v>208</v>
      </c>
    </row>
    <row r="32" spans="1:22" ht="25.5">
      <c r="A32" s="168"/>
      <c r="B32" s="168"/>
      <c r="C32" s="328"/>
      <c r="D32" s="182"/>
      <c r="E32" s="106"/>
      <c r="F32" s="160" t="s">
        <v>99</v>
      </c>
      <c r="G32" s="183">
        <v>800</v>
      </c>
      <c r="H32" s="160" t="s">
        <v>73</v>
      </c>
      <c r="I32" s="162"/>
      <c r="J32" s="163" t="s">
        <v>92</v>
      </c>
      <c r="M32" s="27"/>
      <c r="N32" s="27"/>
      <c r="O32" s="27"/>
      <c r="P32" s="27"/>
      <c r="Q32" s="149"/>
      <c r="R32" s="150"/>
      <c r="S32" s="151"/>
      <c r="T32" s="150"/>
      <c r="U32" s="152"/>
      <c r="V32" s="150"/>
    </row>
    <row r="33" spans="1:22" ht="27">
      <c r="A33" s="184"/>
      <c r="B33" s="184"/>
      <c r="C33" s="329"/>
      <c r="D33" s="186"/>
      <c r="E33" s="187"/>
      <c r="F33" s="160" t="s">
        <v>100</v>
      </c>
      <c r="G33" s="141">
        <f>G32/G22*1000</f>
        <v>80</v>
      </c>
      <c r="H33" s="160" t="s">
        <v>169</v>
      </c>
      <c r="I33" s="175" t="s">
        <v>101</v>
      </c>
      <c r="J33" s="176" t="s">
        <v>65</v>
      </c>
      <c r="M33" s="98" t="s">
        <v>18</v>
      </c>
      <c r="N33" s="98" t="s">
        <v>36</v>
      </c>
      <c r="O33" s="99" t="s">
        <v>37</v>
      </c>
      <c r="P33" s="109" t="s">
        <v>49</v>
      </c>
      <c r="Q33" s="100" t="s">
        <v>50</v>
      </c>
      <c r="R33" s="101" t="s">
        <v>38</v>
      </c>
      <c r="S33" s="102" t="s">
        <v>2</v>
      </c>
      <c r="T33" s="103" t="s">
        <v>4</v>
      </c>
      <c r="U33" s="104" t="s">
        <v>60</v>
      </c>
      <c r="V33" s="105" t="s">
        <v>51</v>
      </c>
    </row>
    <row r="34" spans="1:22" ht="27" customHeight="1">
      <c r="A34" s="154" t="s">
        <v>137</v>
      </c>
      <c r="B34" s="169"/>
      <c r="C34" s="230"/>
      <c r="D34" s="169"/>
      <c r="E34" s="190"/>
      <c r="F34" s="188"/>
      <c r="G34" s="189"/>
      <c r="H34" s="188"/>
      <c r="I34" s="29"/>
      <c r="J34" s="188"/>
      <c r="M34" s="194" t="s">
        <v>197</v>
      </c>
      <c r="N34" s="194">
        <v>3</v>
      </c>
      <c r="O34" s="195" t="s">
        <v>52</v>
      </c>
      <c r="P34" s="196"/>
      <c r="Q34" s="197"/>
      <c r="R34" s="137" t="s">
        <v>62</v>
      </c>
      <c r="S34" s="198">
        <v>4</v>
      </c>
      <c r="T34" s="137" t="s">
        <v>40</v>
      </c>
      <c r="U34" s="139"/>
      <c r="V34" s="269" t="s">
        <v>200</v>
      </c>
    </row>
    <row r="35" spans="1:22" ht="25.5">
      <c r="A35" s="190" t="s">
        <v>208</v>
      </c>
      <c r="C35" s="169"/>
      <c r="D35" s="169"/>
      <c r="E35" s="154"/>
      <c r="F35" s="188"/>
      <c r="G35" s="189"/>
      <c r="H35" s="188"/>
      <c r="I35" s="29"/>
      <c r="J35" s="188"/>
      <c r="M35" s="199"/>
      <c r="N35" s="199"/>
      <c r="O35" s="200"/>
      <c r="P35" s="196"/>
      <c r="Q35" s="197"/>
      <c r="R35" s="137" t="s">
        <v>89</v>
      </c>
      <c r="S35" s="181">
        <f>SUM(S28:S29)</f>
        <v>0.64</v>
      </c>
      <c r="T35" s="137" t="s">
        <v>91</v>
      </c>
      <c r="U35" s="139" t="s">
        <v>104</v>
      </c>
      <c r="V35" s="270"/>
    </row>
    <row r="36" spans="1:22" ht="13.5">
      <c r="A36" s="154" t="s">
        <v>138</v>
      </c>
      <c r="C36" s="169"/>
      <c r="D36" s="169"/>
      <c r="E36" s="154"/>
      <c r="F36" s="188"/>
      <c r="G36" s="189"/>
      <c r="H36" s="188"/>
      <c r="I36" s="29"/>
      <c r="J36" s="188"/>
      <c r="M36" s="199"/>
      <c r="N36" s="199"/>
      <c r="O36" s="200"/>
      <c r="P36" s="196"/>
      <c r="Q36" s="197"/>
      <c r="R36" s="137" t="s">
        <v>63</v>
      </c>
      <c r="S36" s="142">
        <v>1</v>
      </c>
      <c r="T36" s="137" t="s">
        <v>43</v>
      </c>
      <c r="U36" s="139"/>
      <c r="V36" s="270"/>
    </row>
    <row r="37" spans="3:22" ht="27" customHeight="1">
      <c r="C37" s="191"/>
      <c r="D37" s="191"/>
      <c r="E37" s="192"/>
      <c r="F37" s="188"/>
      <c r="G37" s="188"/>
      <c r="H37" s="193"/>
      <c r="I37" s="188"/>
      <c r="J37" s="193"/>
      <c r="M37" s="199"/>
      <c r="N37" s="199"/>
      <c r="O37" s="200"/>
      <c r="P37" s="196"/>
      <c r="Q37" s="197"/>
      <c r="R37" s="137" t="s">
        <v>64</v>
      </c>
      <c r="S37" s="138">
        <v>50</v>
      </c>
      <c r="T37" s="137" t="s">
        <v>41</v>
      </c>
      <c r="U37" s="139"/>
      <c r="V37" s="270"/>
    </row>
    <row r="38" spans="1:22" ht="25.5" customHeight="1">
      <c r="A38" s="153"/>
      <c r="B38" s="153"/>
      <c r="C38" s="153"/>
      <c r="D38" s="153"/>
      <c r="E38" s="154"/>
      <c r="F38" s="150"/>
      <c r="G38" s="150"/>
      <c r="H38" s="155"/>
      <c r="I38" s="150"/>
      <c r="J38" s="155"/>
      <c r="M38" s="201"/>
      <c r="N38" s="201"/>
      <c r="O38" s="200"/>
      <c r="P38" s="196" t="s">
        <v>6</v>
      </c>
      <c r="Q38" s="197" t="s">
        <v>117</v>
      </c>
      <c r="R38" s="275" t="s">
        <v>228</v>
      </c>
      <c r="S38" s="145">
        <f>S37*S35</f>
        <v>32</v>
      </c>
      <c r="T38" s="144" t="s">
        <v>61</v>
      </c>
      <c r="U38" s="276" t="s">
        <v>223</v>
      </c>
      <c r="V38" s="143" t="s">
        <v>65</v>
      </c>
    </row>
    <row r="39" spans="1:22" ht="27">
      <c r="A39" s="98" t="s">
        <v>18</v>
      </c>
      <c r="B39" s="98" t="s">
        <v>36</v>
      </c>
      <c r="C39" s="99" t="s">
        <v>37</v>
      </c>
      <c r="D39" s="109" t="s">
        <v>49</v>
      </c>
      <c r="E39" s="100" t="s">
        <v>50</v>
      </c>
      <c r="F39" s="101" t="s">
        <v>38</v>
      </c>
      <c r="G39" s="102" t="s">
        <v>2</v>
      </c>
      <c r="H39" s="103" t="s">
        <v>4</v>
      </c>
      <c r="I39" s="104" t="s">
        <v>60</v>
      </c>
      <c r="J39" s="105" t="s">
        <v>51</v>
      </c>
      <c r="M39" s="147"/>
      <c r="N39" s="147"/>
      <c r="O39" s="147"/>
      <c r="P39" s="202" t="s">
        <v>68</v>
      </c>
      <c r="Q39" s="197" t="s">
        <v>116</v>
      </c>
      <c r="R39" s="144" t="s">
        <v>195</v>
      </c>
      <c r="S39" s="148">
        <v>0.185</v>
      </c>
      <c r="T39" s="144" t="s">
        <v>193</v>
      </c>
      <c r="U39" s="277" t="s">
        <v>198</v>
      </c>
      <c r="V39" s="143"/>
    </row>
    <row r="40" spans="1:22" ht="25.5">
      <c r="A40" s="194" t="s">
        <v>66</v>
      </c>
      <c r="B40" s="194">
        <v>3</v>
      </c>
      <c r="C40" s="195" t="s">
        <v>52</v>
      </c>
      <c r="D40" s="196"/>
      <c r="E40" s="197"/>
      <c r="F40" s="137" t="s">
        <v>62</v>
      </c>
      <c r="G40" s="198">
        <v>10</v>
      </c>
      <c r="H40" s="137" t="s">
        <v>40</v>
      </c>
      <c r="I40" s="139"/>
      <c r="J40" s="269" t="s">
        <v>200</v>
      </c>
      <c r="M40" s="271"/>
      <c r="O40" s="153"/>
      <c r="P40" s="27"/>
      <c r="Q40" s="149"/>
      <c r="R40" s="150"/>
      <c r="S40" s="151"/>
      <c r="T40" s="150"/>
      <c r="U40" s="152"/>
      <c r="V40" s="150"/>
    </row>
    <row r="41" spans="1:22" ht="33" customHeight="1">
      <c r="A41" s="199"/>
      <c r="B41" s="199"/>
      <c r="C41" s="200"/>
      <c r="D41" s="196"/>
      <c r="E41" s="197"/>
      <c r="F41" s="137" t="s">
        <v>89</v>
      </c>
      <c r="G41" s="181">
        <v>0.05</v>
      </c>
      <c r="H41" s="137" t="s">
        <v>91</v>
      </c>
      <c r="I41" s="139" t="s">
        <v>104</v>
      </c>
      <c r="J41" s="270"/>
      <c r="M41" s="245"/>
      <c r="N41" s="27"/>
      <c r="O41" s="153"/>
      <c r="P41" s="27"/>
      <c r="Q41" s="149"/>
      <c r="R41" s="150"/>
      <c r="S41" s="151"/>
      <c r="T41" s="150"/>
      <c r="U41" s="152"/>
      <c r="V41" s="150"/>
    </row>
    <row r="42" spans="1:22" ht="13.5">
      <c r="A42" s="199"/>
      <c r="B42" s="199"/>
      <c r="C42" s="200"/>
      <c r="D42" s="196"/>
      <c r="E42" s="197"/>
      <c r="F42" s="137" t="s">
        <v>63</v>
      </c>
      <c r="G42" s="142">
        <v>1</v>
      </c>
      <c r="H42" s="137" t="s">
        <v>43</v>
      </c>
      <c r="I42" s="139"/>
      <c r="J42" s="270"/>
      <c r="M42" s="27"/>
      <c r="N42" s="27"/>
      <c r="O42" s="27"/>
      <c r="P42" s="27"/>
      <c r="Q42" s="149"/>
      <c r="R42" s="150"/>
      <c r="S42" s="151"/>
      <c r="T42" s="150"/>
      <c r="U42" s="152"/>
      <c r="V42" s="150"/>
    </row>
    <row r="43" spans="1:22" ht="30" customHeight="1">
      <c r="A43" s="199"/>
      <c r="B43" s="199"/>
      <c r="C43" s="200"/>
      <c r="D43" s="196"/>
      <c r="E43" s="197"/>
      <c r="F43" s="137" t="s">
        <v>64</v>
      </c>
      <c r="G43" s="138">
        <v>100</v>
      </c>
      <c r="H43" s="137" t="s">
        <v>41</v>
      </c>
      <c r="I43" s="139"/>
      <c r="J43" s="270"/>
      <c r="M43" s="90" t="s">
        <v>18</v>
      </c>
      <c r="N43" s="90" t="s">
        <v>36</v>
      </c>
      <c r="O43" s="91" t="s">
        <v>37</v>
      </c>
      <c r="P43" s="131" t="s">
        <v>69</v>
      </c>
      <c r="Q43" s="92" t="s">
        <v>50</v>
      </c>
      <c r="R43" s="93" t="s">
        <v>38</v>
      </c>
      <c r="S43" s="94" t="s">
        <v>2</v>
      </c>
      <c r="T43" s="95" t="s">
        <v>4</v>
      </c>
      <c r="U43" s="132" t="s">
        <v>60</v>
      </c>
      <c r="V43" s="133" t="s">
        <v>51</v>
      </c>
    </row>
    <row r="44" spans="1:22" ht="27">
      <c r="A44" s="201"/>
      <c r="B44" s="201"/>
      <c r="C44" s="200"/>
      <c r="D44" s="196" t="s">
        <v>67</v>
      </c>
      <c r="E44" s="197" t="s">
        <v>117</v>
      </c>
      <c r="F44" s="275" t="s">
        <v>227</v>
      </c>
      <c r="G44" s="145">
        <f>G43*G41</f>
        <v>5</v>
      </c>
      <c r="H44" s="144" t="s">
        <v>61</v>
      </c>
      <c r="I44" s="276" t="s">
        <v>223</v>
      </c>
      <c r="J44" s="143" t="s">
        <v>65</v>
      </c>
      <c r="M44" s="238" t="s">
        <v>107</v>
      </c>
      <c r="N44" s="238">
        <v>4</v>
      </c>
      <c r="O44" s="238" t="s">
        <v>142</v>
      </c>
      <c r="P44" s="135" t="s">
        <v>67</v>
      </c>
      <c r="Q44" s="136" t="s">
        <v>160</v>
      </c>
      <c r="R44" s="137" t="s">
        <v>150</v>
      </c>
      <c r="S44" s="241">
        <f>S28*1000</f>
        <v>300</v>
      </c>
      <c r="T44" s="160" t="s">
        <v>143</v>
      </c>
      <c r="U44" s="139" t="s">
        <v>183</v>
      </c>
      <c r="V44" s="234"/>
    </row>
    <row r="45" spans="1:22" ht="27">
      <c r="A45" s="147"/>
      <c r="B45" s="147"/>
      <c r="C45" s="147"/>
      <c r="D45" s="202" t="s">
        <v>68</v>
      </c>
      <c r="E45" s="197" t="s">
        <v>116</v>
      </c>
      <c r="F45" s="144" t="s">
        <v>195</v>
      </c>
      <c r="G45" s="148">
        <v>0.101</v>
      </c>
      <c r="H45" s="144" t="s">
        <v>193</v>
      </c>
      <c r="I45" s="272" t="s">
        <v>196</v>
      </c>
      <c r="J45" s="143" t="s">
        <v>204</v>
      </c>
      <c r="M45" s="140"/>
      <c r="N45" s="140"/>
      <c r="O45" s="140"/>
      <c r="P45" s="196" t="s">
        <v>67</v>
      </c>
      <c r="Q45" s="197" t="s">
        <v>162</v>
      </c>
      <c r="R45" s="137" t="s">
        <v>151</v>
      </c>
      <c r="S45" s="241">
        <f>S29*1000</f>
        <v>340</v>
      </c>
      <c r="T45" s="160" t="s">
        <v>143</v>
      </c>
      <c r="U45" s="139" t="s">
        <v>184</v>
      </c>
      <c r="V45" s="234"/>
    </row>
    <row r="46" spans="1:22" ht="25.5">
      <c r="A46" s="245"/>
      <c r="B46" s="27"/>
      <c r="C46" s="153"/>
      <c r="D46" s="27"/>
      <c r="E46" s="149"/>
      <c r="F46" s="150"/>
      <c r="G46" s="151"/>
      <c r="H46" s="150"/>
      <c r="I46" s="152"/>
      <c r="J46" s="150"/>
      <c r="M46" s="140"/>
      <c r="N46" s="140"/>
      <c r="O46" s="140"/>
      <c r="P46" s="135"/>
      <c r="Q46" s="136"/>
      <c r="R46" s="137" t="s">
        <v>152</v>
      </c>
      <c r="S46" s="181">
        <v>39.1</v>
      </c>
      <c r="T46" s="160" t="s">
        <v>149</v>
      </c>
      <c r="U46" s="139" t="s">
        <v>159</v>
      </c>
      <c r="V46" s="234" t="s">
        <v>171</v>
      </c>
    </row>
    <row r="47" spans="1:22" ht="27">
      <c r="A47" s="98" t="s">
        <v>18</v>
      </c>
      <c r="B47" s="98" t="s">
        <v>36</v>
      </c>
      <c r="C47" s="99" t="s">
        <v>37</v>
      </c>
      <c r="D47" s="109" t="s">
        <v>49</v>
      </c>
      <c r="E47" s="100" t="s">
        <v>50</v>
      </c>
      <c r="F47" s="101" t="s">
        <v>38</v>
      </c>
      <c r="G47" s="102" t="s">
        <v>2</v>
      </c>
      <c r="H47" s="103" t="s">
        <v>4</v>
      </c>
      <c r="I47" s="104" t="s">
        <v>60</v>
      </c>
      <c r="J47" s="105" t="s">
        <v>51</v>
      </c>
      <c r="M47" s="140"/>
      <c r="N47" s="140"/>
      <c r="O47" s="140"/>
      <c r="P47" s="135"/>
      <c r="Q47" s="136"/>
      <c r="R47" s="137" t="s">
        <v>153</v>
      </c>
      <c r="S47" s="181">
        <v>36.7</v>
      </c>
      <c r="T47" s="160" t="s">
        <v>149</v>
      </c>
      <c r="U47" s="139" t="s">
        <v>157</v>
      </c>
      <c r="V47" s="234" t="s">
        <v>131</v>
      </c>
    </row>
    <row r="48" spans="1:22" ht="27">
      <c r="A48" s="338" t="s">
        <v>16</v>
      </c>
      <c r="B48" s="340">
        <v>4</v>
      </c>
      <c r="C48" s="330" t="s">
        <v>102</v>
      </c>
      <c r="D48" s="203" t="s">
        <v>67</v>
      </c>
      <c r="E48" s="204" t="s">
        <v>118</v>
      </c>
      <c r="F48" s="205" t="s">
        <v>103</v>
      </c>
      <c r="G48" s="177">
        <f>G41*1000</f>
        <v>50</v>
      </c>
      <c r="H48" s="137" t="s">
        <v>106</v>
      </c>
      <c r="I48" s="206" t="s">
        <v>185</v>
      </c>
      <c r="J48" s="143" t="s">
        <v>65</v>
      </c>
      <c r="M48" s="140"/>
      <c r="N48" s="140"/>
      <c r="O48" s="140"/>
      <c r="P48" s="135" t="s">
        <v>68</v>
      </c>
      <c r="Q48" s="136" t="s">
        <v>161</v>
      </c>
      <c r="R48" s="137" t="s">
        <v>186</v>
      </c>
      <c r="S48" s="236">
        <v>2.71</v>
      </c>
      <c r="T48" s="165" t="s">
        <v>158</v>
      </c>
      <c r="U48" s="139" t="s">
        <v>178</v>
      </c>
      <c r="V48" s="234" t="s">
        <v>171</v>
      </c>
    </row>
    <row r="49" spans="1:22" ht="30" customHeight="1">
      <c r="A49" s="339"/>
      <c r="B49" s="341"/>
      <c r="C49" s="331"/>
      <c r="D49" s="203" t="s">
        <v>68</v>
      </c>
      <c r="E49" s="204" t="s">
        <v>119</v>
      </c>
      <c r="F49" s="205" t="s">
        <v>123</v>
      </c>
      <c r="G49" s="207">
        <v>0.0379</v>
      </c>
      <c r="H49" s="205" t="s">
        <v>122</v>
      </c>
      <c r="I49" s="206" t="s">
        <v>205</v>
      </c>
      <c r="J49" s="143" t="s">
        <v>204</v>
      </c>
      <c r="M49" s="147"/>
      <c r="N49" s="147"/>
      <c r="O49" s="147"/>
      <c r="P49" s="135" t="s">
        <v>68</v>
      </c>
      <c r="Q49" s="136" t="s">
        <v>163</v>
      </c>
      <c r="R49" s="137" t="s">
        <v>187</v>
      </c>
      <c r="S49" s="237">
        <v>2.49</v>
      </c>
      <c r="T49" s="165" t="s">
        <v>158</v>
      </c>
      <c r="U49" s="139" t="s">
        <v>179</v>
      </c>
      <c r="V49" s="235" t="s">
        <v>131</v>
      </c>
    </row>
    <row r="50" spans="1:10" ht="13.5">
      <c r="A50" s="245"/>
      <c r="G50" s="68"/>
      <c r="H50" s="69"/>
      <c r="I50" s="69"/>
      <c r="J50" s="69"/>
    </row>
    <row r="52" spans="1:22" ht="29.25" customHeight="1">
      <c r="A52" s="240"/>
      <c r="M52" s="98" t="s">
        <v>18</v>
      </c>
      <c r="N52" s="98" t="s">
        <v>36</v>
      </c>
      <c r="O52" s="99" t="s">
        <v>37</v>
      </c>
      <c r="P52" s="109" t="s">
        <v>49</v>
      </c>
      <c r="Q52" s="100" t="s">
        <v>50</v>
      </c>
      <c r="R52" s="101" t="s">
        <v>38</v>
      </c>
      <c r="S52" s="102" t="s">
        <v>2</v>
      </c>
      <c r="T52" s="103" t="s">
        <v>4</v>
      </c>
      <c r="U52" s="104" t="s">
        <v>60</v>
      </c>
      <c r="V52" s="105" t="s">
        <v>51</v>
      </c>
    </row>
    <row r="53" spans="1:22" ht="27">
      <c r="A53" s="90" t="s">
        <v>18</v>
      </c>
      <c r="B53" s="90" t="s">
        <v>36</v>
      </c>
      <c r="C53" s="91" t="s">
        <v>37</v>
      </c>
      <c r="D53" s="131" t="s">
        <v>69</v>
      </c>
      <c r="E53" s="92" t="s">
        <v>50</v>
      </c>
      <c r="F53" s="93" t="s">
        <v>38</v>
      </c>
      <c r="G53" s="94" t="s">
        <v>2</v>
      </c>
      <c r="H53" s="95" t="s">
        <v>4</v>
      </c>
      <c r="I53" s="132" t="s">
        <v>60</v>
      </c>
      <c r="J53" s="133" t="s">
        <v>51</v>
      </c>
      <c r="M53" s="194" t="s">
        <v>107</v>
      </c>
      <c r="N53" s="194">
        <v>5</v>
      </c>
      <c r="O53" s="195" t="s">
        <v>52</v>
      </c>
      <c r="P53" s="196"/>
      <c r="Q53" s="197"/>
      <c r="R53" s="137" t="s">
        <v>62</v>
      </c>
      <c r="S53" s="198">
        <v>10</v>
      </c>
      <c r="T53" s="137" t="s">
        <v>40</v>
      </c>
      <c r="U53" s="139"/>
      <c r="V53" s="269" t="s">
        <v>200</v>
      </c>
    </row>
    <row r="54" spans="1:22" ht="27">
      <c r="A54" s="332" t="s">
        <v>166</v>
      </c>
      <c r="B54" s="335">
        <v>1</v>
      </c>
      <c r="C54" s="332" t="s">
        <v>164</v>
      </c>
      <c r="D54" s="135" t="s">
        <v>67</v>
      </c>
      <c r="E54" s="136" t="s">
        <v>160</v>
      </c>
      <c r="F54" s="137" t="s">
        <v>150</v>
      </c>
      <c r="G54" s="241">
        <f>S44</f>
        <v>300</v>
      </c>
      <c r="H54" s="160" t="s">
        <v>143</v>
      </c>
      <c r="I54" s="139" t="s">
        <v>172</v>
      </c>
      <c r="J54" s="234"/>
      <c r="M54" s="199"/>
      <c r="N54" s="199"/>
      <c r="O54" s="200"/>
      <c r="P54" s="196"/>
      <c r="Q54" s="197"/>
      <c r="R54" s="137" t="s">
        <v>89</v>
      </c>
      <c r="S54" s="181">
        <v>0.2</v>
      </c>
      <c r="T54" s="137" t="s">
        <v>91</v>
      </c>
      <c r="U54" s="139" t="s">
        <v>104</v>
      </c>
      <c r="V54" s="270"/>
    </row>
    <row r="55" spans="1:22" ht="32.25" customHeight="1">
      <c r="A55" s="333"/>
      <c r="B55" s="336"/>
      <c r="C55" s="333"/>
      <c r="D55" s="196" t="s">
        <v>67</v>
      </c>
      <c r="E55" s="197" t="s">
        <v>162</v>
      </c>
      <c r="F55" s="137" t="s">
        <v>151</v>
      </c>
      <c r="G55" s="241">
        <f>S45</f>
        <v>340</v>
      </c>
      <c r="H55" s="160" t="s">
        <v>217</v>
      </c>
      <c r="I55" s="139" t="s">
        <v>173</v>
      </c>
      <c r="J55" s="234"/>
      <c r="M55" s="199"/>
      <c r="N55" s="199"/>
      <c r="O55" s="200"/>
      <c r="P55" s="196"/>
      <c r="Q55" s="197"/>
      <c r="R55" s="137" t="s">
        <v>63</v>
      </c>
      <c r="S55" s="142">
        <v>1</v>
      </c>
      <c r="T55" s="137" t="s">
        <v>43</v>
      </c>
      <c r="U55" s="139"/>
      <c r="V55" s="270"/>
    </row>
    <row r="56" spans="1:22" ht="25.5">
      <c r="A56" s="333"/>
      <c r="B56" s="336"/>
      <c r="C56" s="333"/>
      <c r="D56" s="135" t="s">
        <v>68</v>
      </c>
      <c r="E56" s="136" t="s">
        <v>161</v>
      </c>
      <c r="F56" s="137" t="s">
        <v>180</v>
      </c>
      <c r="G56" s="239">
        <v>3.4</v>
      </c>
      <c r="H56" s="165" t="s">
        <v>158</v>
      </c>
      <c r="I56" s="139"/>
      <c r="J56" s="143" t="s">
        <v>204</v>
      </c>
      <c r="M56" s="199"/>
      <c r="N56" s="199"/>
      <c r="O56" s="200"/>
      <c r="P56" s="196"/>
      <c r="Q56" s="197"/>
      <c r="R56" s="137" t="s">
        <v>64</v>
      </c>
      <c r="S56" s="138">
        <v>100</v>
      </c>
      <c r="T56" s="137" t="s">
        <v>41</v>
      </c>
      <c r="U56" s="139"/>
      <c r="V56" s="270"/>
    </row>
    <row r="57" spans="1:22" ht="13.5">
      <c r="A57" s="334"/>
      <c r="B57" s="337"/>
      <c r="C57" s="334"/>
      <c r="D57" s="135" t="s">
        <v>68</v>
      </c>
      <c r="E57" s="136" t="s">
        <v>163</v>
      </c>
      <c r="F57" s="137" t="s">
        <v>181</v>
      </c>
      <c r="G57" s="170">
        <v>3.29</v>
      </c>
      <c r="H57" s="165" t="s">
        <v>158</v>
      </c>
      <c r="I57" s="139"/>
      <c r="J57" s="143" t="s">
        <v>204</v>
      </c>
      <c r="M57" s="201"/>
      <c r="N57" s="201"/>
      <c r="O57" s="200"/>
      <c r="P57" s="196" t="s">
        <v>6</v>
      </c>
      <c r="Q57" s="197" t="s">
        <v>117</v>
      </c>
      <c r="R57" s="275" t="s">
        <v>228</v>
      </c>
      <c r="S57" s="145">
        <f>S56*S54</f>
        <v>20</v>
      </c>
      <c r="T57" s="144" t="s">
        <v>224</v>
      </c>
      <c r="U57" s="276" t="s">
        <v>223</v>
      </c>
      <c r="V57" s="143" t="s">
        <v>65</v>
      </c>
    </row>
    <row r="58" spans="1:22" ht="27">
      <c r="A58" s="2" t="s">
        <v>139</v>
      </c>
      <c r="M58" s="147"/>
      <c r="N58" s="147"/>
      <c r="O58" s="147"/>
      <c r="P58" s="202" t="s">
        <v>68</v>
      </c>
      <c r="Q58" s="197" t="s">
        <v>116</v>
      </c>
      <c r="R58" s="144" t="s">
        <v>195</v>
      </c>
      <c r="S58" s="148">
        <v>0.101</v>
      </c>
      <c r="T58" s="144" t="s">
        <v>193</v>
      </c>
      <c r="U58" s="272" t="s">
        <v>196</v>
      </c>
      <c r="V58" s="143" t="s">
        <v>204</v>
      </c>
    </row>
    <row r="59" spans="1:22" ht="13.5">
      <c r="A59" s="245" t="s">
        <v>165</v>
      </c>
      <c r="M59" s="271"/>
      <c r="O59" s="153"/>
      <c r="P59" s="27"/>
      <c r="Q59" s="149"/>
      <c r="R59" s="150"/>
      <c r="S59" s="151"/>
      <c r="T59" s="150"/>
      <c r="U59" s="152"/>
      <c r="V59" s="150"/>
    </row>
    <row r="60" spans="13:22" ht="36.75" customHeight="1">
      <c r="M60" s="98" t="s">
        <v>18</v>
      </c>
      <c r="N60" s="98" t="s">
        <v>36</v>
      </c>
      <c r="O60" s="99" t="s">
        <v>37</v>
      </c>
      <c r="P60" s="109" t="s">
        <v>49</v>
      </c>
      <c r="Q60" s="100" t="s">
        <v>50</v>
      </c>
      <c r="R60" s="101" t="s">
        <v>38</v>
      </c>
      <c r="S60" s="102" t="s">
        <v>2</v>
      </c>
      <c r="T60" s="103" t="s">
        <v>4</v>
      </c>
      <c r="U60" s="104" t="s">
        <v>60</v>
      </c>
      <c r="V60" s="105" t="s">
        <v>51</v>
      </c>
    </row>
    <row r="61" spans="13:22" ht="34.5" customHeight="1">
      <c r="M61" s="338" t="s">
        <v>19</v>
      </c>
      <c r="N61" s="340">
        <v>6</v>
      </c>
      <c r="O61" s="346" t="s">
        <v>102</v>
      </c>
      <c r="P61" s="203" t="s">
        <v>67</v>
      </c>
      <c r="Q61" s="204" t="s">
        <v>118</v>
      </c>
      <c r="R61" s="205" t="s">
        <v>103</v>
      </c>
      <c r="S61" s="177">
        <f>S54*1000</f>
        <v>200</v>
      </c>
      <c r="T61" s="137" t="s">
        <v>106</v>
      </c>
      <c r="U61" s="206" t="s">
        <v>105</v>
      </c>
      <c r="V61" s="143" t="s">
        <v>65</v>
      </c>
    </row>
    <row r="62" spans="13:22" ht="26.25" customHeight="1">
      <c r="M62" s="339"/>
      <c r="N62" s="341"/>
      <c r="O62" s="339"/>
      <c r="P62" s="203" t="s">
        <v>68</v>
      </c>
      <c r="Q62" s="204" t="s">
        <v>119</v>
      </c>
      <c r="R62" s="205" t="s">
        <v>123</v>
      </c>
      <c r="S62" s="207">
        <v>0.0379</v>
      </c>
      <c r="T62" s="205" t="s">
        <v>122</v>
      </c>
      <c r="U62" s="206" t="s">
        <v>205</v>
      </c>
      <c r="V62" s="143" t="s">
        <v>204</v>
      </c>
    </row>
    <row r="63" spans="17:22" ht="13.5">
      <c r="Q63" s="82"/>
      <c r="S63" s="68"/>
      <c r="T63" s="69"/>
      <c r="U63" s="69"/>
      <c r="V63" s="69"/>
    </row>
    <row r="64" ht="23.25" customHeight="1"/>
    <row r="65" spans="13:22" ht="23.25" customHeight="1">
      <c r="M65" s="90" t="s">
        <v>18</v>
      </c>
      <c r="N65" s="90" t="s">
        <v>36</v>
      </c>
      <c r="O65" s="91" t="s">
        <v>37</v>
      </c>
      <c r="P65" s="131" t="s">
        <v>69</v>
      </c>
      <c r="Q65" s="92" t="s">
        <v>50</v>
      </c>
      <c r="R65" s="93" t="s">
        <v>38</v>
      </c>
      <c r="S65" s="94" t="s">
        <v>2</v>
      </c>
      <c r="T65" s="95" t="s">
        <v>4</v>
      </c>
      <c r="U65" s="132" t="s">
        <v>60</v>
      </c>
      <c r="V65" s="133" t="s">
        <v>51</v>
      </c>
    </row>
    <row r="66" spans="13:22" ht="30" customHeight="1">
      <c r="M66" s="342" t="s">
        <v>167</v>
      </c>
      <c r="N66" s="343">
        <v>1</v>
      </c>
      <c r="O66" s="344" t="s">
        <v>168</v>
      </c>
      <c r="P66" s="135" t="s">
        <v>67</v>
      </c>
      <c r="Q66" s="136" t="s">
        <v>176</v>
      </c>
      <c r="R66" s="160" t="s">
        <v>48</v>
      </c>
      <c r="S66" s="241">
        <f>G33</f>
        <v>80</v>
      </c>
      <c r="T66" s="160" t="s">
        <v>45</v>
      </c>
      <c r="U66" s="139" t="s">
        <v>170</v>
      </c>
      <c r="V66" s="234"/>
    </row>
    <row r="67" spans="13:22" ht="25.5" customHeight="1">
      <c r="M67" s="334"/>
      <c r="N67" s="331"/>
      <c r="O67" s="345"/>
      <c r="P67" s="135" t="s">
        <v>68</v>
      </c>
      <c r="Q67" s="136" t="s">
        <v>177</v>
      </c>
      <c r="R67" s="137" t="s">
        <v>175</v>
      </c>
      <c r="S67" s="170">
        <f>G27</f>
        <v>0.521</v>
      </c>
      <c r="T67" s="165" t="str">
        <f>H27</f>
        <v>kg-CO2/kwh</v>
      </c>
      <c r="U67" s="139"/>
      <c r="V67" s="143" t="s">
        <v>191</v>
      </c>
    </row>
    <row r="68" ht="13.5">
      <c r="M68" s="190" t="s">
        <v>209</v>
      </c>
    </row>
    <row r="70" ht="13.5" customHeight="1"/>
    <row r="73" ht="25.5" customHeight="1"/>
    <row r="79" ht="54" customHeight="1"/>
    <row r="89" spans="11:12" ht="13.5">
      <c r="K89" s="72"/>
      <c r="L89" s="72"/>
    </row>
    <row r="90" spans="11:12" ht="13.5">
      <c r="K90" s="70"/>
      <c r="L90" s="70"/>
    </row>
    <row r="91" spans="11:12" ht="13.5">
      <c r="K91" s="70"/>
      <c r="L91" s="70"/>
    </row>
    <row r="109" ht="14.25" customHeight="1"/>
    <row r="110" ht="14.25" customHeight="1"/>
  </sheetData>
  <sheetProtection/>
  <mergeCells count="15">
    <mergeCell ref="M66:M67"/>
    <mergeCell ref="N66:N67"/>
    <mergeCell ref="O66:O67"/>
    <mergeCell ref="M61:M62"/>
    <mergeCell ref="N61:N62"/>
    <mergeCell ref="O61:O62"/>
    <mergeCell ref="J10:J13"/>
    <mergeCell ref="V10:V13"/>
    <mergeCell ref="C31:C33"/>
    <mergeCell ref="C48:C49"/>
    <mergeCell ref="A54:A57"/>
    <mergeCell ref="B54:B57"/>
    <mergeCell ref="C54:C57"/>
    <mergeCell ref="A48:A49"/>
    <mergeCell ref="B48:B49"/>
  </mergeCells>
  <printOptions/>
  <pageMargins left="0.7086614173228347" right="0.7086614173228347" top="0.4330708661417323" bottom="0.3937007874015748" header="0.31496062992125984" footer="0.1968503937007874"/>
  <pageSetup horizontalDpi="600" verticalDpi="600" orientation="portrait" paperSize="9" scale="53" r:id="rId1"/>
  <headerFooter>
    <oddFooter>&amp;C&amp;P/&amp;N</oddFooter>
  </headerFooter>
  <rowBreaks count="1" manualBreakCount="1">
    <brk id="69" max="22" man="1"/>
  </rowBreaks>
  <colBreaks count="1" manualBreakCount="1">
    <brk id="1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みずほ情報総研株式会社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森口 健生</dc:creator>
  <cp:keywords/>
  <dc:description/>
  <cp:lastModifiedBy>宮井 宏</cp:lastModifiedBy>
  <cp:lastPrinted>2016-02-15T10:59:23Z</cp:lastPrinted>
  <dcterms:created xsi:type="dcterms:W3CDTF">2013-03-13T10:46:43Z</dcterms:created>
  <dcterms:modified xsi:type="dcterms:W3CDTF">2016-06-09T00:58:42Z</dcterms:modified>
  <cp:category/>
  <cp:version/>
  <cp:contentType/>
  <cp:contentStatus/>
</cp:coreProperties>
</file>