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大臣官房_環境経済課\05_企業Ｌ（企業行動係）\01_エコアクション21\2018(平成30)年度 エコアクション21\副大臣\報道発表\"/>
    </mc:Choice>
  </mc:AlternateContent>
  <bookViews>
    <workbookView xWindow="0" yWindow="0" windowWidth="28800" windowHeight="11085" tabRatio="680"/>
  </bookViews>
  <sheets>
    <sheet name="記入方法" sheetId="16" r:id="rId1"/>
    <sheet name="記入例" sheetId="17" r:id="rId2"/>
    <sheet name="簡易算定_年度1" sheetId="9" r:id="rId3"/>
    <sheet name="簡易算定_年度2" sheetId="10" r:id="rId4"/>
    <sheet name="簡易算定_年度3" sheetId="11" r:id="rId5"/>
    <sheet name="簡易算定_年度4" sheetId="13" r:id="rId6"/>
    <sheet name="簡易算定_年度5" sheetId="14" r:id="rId7"/>
    <sheet name="簡易算定_年度6" sheetId="15" r:id="rId8"/>
    <sheet name="取りまとめ・グラフ" sheetId="12" r:id="rId9"/>
    <sheet name="原本" sheetId="8" r:id="rId10"/>
  </sheets>
  <definedNames>
    <definedName name="_xlnm.Print_Area" localSheetId="2">簡易算定_年度1!$A$1:$AE$263</definedName>
    <definedName name="_xlnm.Print_Area" localSheetId="3">簡易算定_年度2!$A$1:$AE$263</definedName>
    <definedName name="_xlnm.Print_Area" localSheetId="4">簡易算定_年度3!$A$1:$AE$263</definedName>
    <definedName name="_xlnm.Print_Area" localSheetId="5">簡易算定_年度4!$A$1:$AE$263</definedName>
    <definedName name="_xlnm.Print_Area" localSheetId="6">簡易算定_年度5!$A$1:$AE$263</definedName>
    <definedName name="_xlnm.Print_Area" localSheetId="7">簡易算定_年度6!$A$1:$AE$263</definedName>
    <definedName name="_xlnm.Print_Area" localSheetId="0">記入方法!$A$1:$O$57</definedName>
    <definedName name="_xlnm.Print_Area" localSheetId="1">記入例!$A$1:$AE$263</definedName>
    <definedName name="_xlnm.Print_Area" localSheetId="9">原本!$A$1:$AE$263</definedName>
    <definedName name="_xlnm.Print_Area" localSheetId="8">取りまとめ・グラフ!$A$1:$S$206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9" i="8" l="1"/>
  <c r="M249" i="15"/>
  <c r="M249" i="14"/>
  <c r="M249" i="13"/>
  <c r="M249" i="11"/>
  <c r="M249" i="10"/>
  <c r="M249" i="9"/>
  <c r="G8" i="12" l="1"/>
  <c r="AA7" i="10" l="1"/>
  <c r="AA7" i="11" s="1"/>
  <c r="AA7" i="13" s="1"/>
  <c r="AA7" i="14" s="1"/>
  <c r="AA7" i="15" s="1"/>
  <c r="AA6" i="10"/>
  <c r="AA6" i="11" s="1"/>
  <c r="AA6" i="13" s="1"/>
  <c r="AA6" i="14" s="1"/>
  <c r="AA6" i="15" s="1"/>
  <c r="Y7" i="10"/>
  <c r="Y6" i="10"/>
  <c r="E150" i="17"/>
  <c r="Y7" i="11" l="1"/>
  <c r="Y7" i="13" s="1"/>
  <c r="Y7" i="14" s="1"/>
  <c r="Y7" i="15" s="1"/>
  <c r="Y6" i="11"/>
  <c r="Y6" i="13" s="1"/>
  <c r="Y6" i="14" s="1"/>
  <c r="Y6" i="15" s="1"/>
  <c r="I8" i="12"/>
  <c r="H8" i="12"/>
  <c r="F8" i="12"/>
  <c r="E8" i="12"/>
  <c r="I25" i="12"/>
  <c r="H25" i="12"/>
  <c r="G25" i="12"/>
  <c r="F25" i="12"/>
  <c r="E25" i="12"/>
  <c r="I43" i="12"/>
  <c r="H43" i="12"/>
  <c r="G43" i="12"/>
  <c r="F43" i="12"/>
  <c r="E43" i="12"/>
  <c r="I58" i="12"/>
  <c r="H58" i="12"/>
  <c r="G58" i="12"/>
  <c r="F58" i="12"/>
  <c r="E58" i="12"/>
  <c r="I80" i="12"/>
  <c r="H80" i="12"/>
  <c r="G80" i="12"/>
  <c r="F80" i="12"/>
  <c r="E80" i="12"/>
  <c r="I101" i="12"/>
  <c r="H101" i="12"/>
  <c r="G101" i="12"/>
  <c r="F101" i="12"/>
  <c r="E101" i="12"/>
  <c r="I119" i="12"/>
  <c r="H119" i="12"/>
  <c r="G119" i="12"/>
  <c r="F119" i="12"/>
  <c r="E119" i="12"/>
  <c r="I141" i="12"/>
  <c r="H141" i="12"/>
  <c r="G141" i="12"/>
  <c r="F141" i="12"/>
  <c r="E141" i="12"/>
  <c r="I156" i="12"/>
  <c r="H156" i="12"/>
  <c r="G156" i="12"/>
  <c r="F156" i="12"/>
  <c r="E156" i="12"/>
  <c r="J174" i="12"/>
  <c r="I174" i="12"/>
  <c r="H174" i="12"/>
  <c r="G174" i="12"/>
  <c r="F174" i="12"/>
  <c r="J191" i="12"/>
  <c r="I191" i="12"/>
  <c r="H191" i="12"/>
  <c r="G191" i="12"/>
  <c r="F191" i="12"/>
  <c r="U260" i="17" l="1"/>
  <c r="E260" i="17"/>
  <c r="U255" i="17"/>
  <c r="E255" i="17"/>
  <c r="A236" i="17"/>
  <c r="C236" i="17" s="1"/>
  <c r="C225" i="17"/>
  <c r="C224" i="17"/>
  <c r="C223" i="17"/>
  <c r="D217" i="17"/>
  <c r="E211" i="17" s="1"/>
  <c r="E212" i="17" s="1"/>
  <c r="I211" i="17" s="1"/>
  <c r="D201" i="17"/>
  <c r="D174" i="17"/>
  <c r="G174" i="17" s="1"/>
  <c r="D173" i="17"/>
  <c r="G173" i="17" s="1"/>
  <c r="AB151" i="17"/>
  <c r="AD151" i="17" s="1"/>
  <c r="AB150" i="17"/>
  <c r="AD150" i="17" s="1"/>
  <c r="AD152" i="17" s="1"/>
  <c r="G144" i="17"/>
  <c r="E144" i="17"/>
  <c r="C144" i="17"/>
  <c r="G143" i="17"/>
  <c r="E143" i="17"/>
  <c r="G150" i="17" s="1"/>
  <c r="I150" i="17" s="1"/>
  <c r="D154" i="17" s="1"/>
  <c r="C143" i="17"/>
  <c r="I143" i="17" s="1"/>
  <c r="C134" i="17"/>
  <c r="D134" i="17" s="1"/>
  <c r="C129" i="17"/>
  <c r="D129" i="17" s="1"/>
  <c r="I134" i="17" s="1"/>
  <c r="E116" i="17"/>
  <c r="D112" i="17"/>
  <c r="D111" i="17"/>
  <c r="D110" i="17"/>
  <c r="D109" i="17"/>
  <c r="E104" i="17"/>
  <c r="D100" i="17"/>
  <c r="D99" i="17"/>
  <c r="D98" i="17"/>
  <c r="D97" i="17"/>
  <c r="D101" i="17" s="1"/>
  <c r="A104" i="17" s="1"/>
  <c r="H104" i="17" s="1"/>
  <c r="E92" i="17"/>
  <c r="D88" i="17"/>
  <c r="D87" i="17"/>
  <c r="D86" i="17"/>
  <c r="D85" i="17"/>
  <c r="H70" i="17"/>
  <c r="D70" i="17"/>
  <c r="H69" i="17"/>
  <c r="D69" i="17"/>
  <c r="H68" i="17"/>
  <c r="D68" i="17"/>
  <c r="H67" i="17"/>
  <c r="D67" i="17"/>
  <c r="H61" i="17"/>
  <c r="D61" i="17"/>
  <c r="H60" i="17"/>
  <c r="D60" i="17"/>
  <c r="H59" i="17"/>
  <c r="D59" i="17"/>
  <c r="H58" i="17"/>
  <c r="D58" i="17"/>
  <c r="H52" i="17"/>
  <c r="D52" i="17"/>
  <c r="H51" i="17"/>
  <c r="D51" i="17"/>
  <c r="H50" i="17"/>
  <c r="D50" i="17"/>
  <c r="H49" i="17"/>
  <c r="D49" i="17"/>
  <c r="H43" i="17"/>
  <c r="D43" i="17"/>
  <c r="H42" i="17"/>
  <c r="D42" i="17"/>
  <c r="H41" i="17"/>
  <c r="D41" i="17"/>
  <c r="H40" i="17"/>
  <c r="D40" i="17"/>
  <c r="H35" i="17"/>
  <c r="D35" i="17"/>
  <c r="H34" i="17"/>
  <c r="D34" i="17"/>
  <c r="H33" i="17"/>
  <c r="D33" i="17"/>
  <c r="H32" i="17"/>
  <c r="D32" i="17"/>
  <c r="P8" i="17"/>
  <c r="AE7" i="17"/>
  <c r="AE6" i="17"/>
  <c r="K190" i="17" s="1"/>
  <c r="N190" i="17" s="1"/>
  <c r="AE8" i="17" l="1"/>
  <c r="U256" i="17" s="1"/>
  <c r="Y256" i="17" s="1"/>
  <c r="J32" i="17"/>
  <c r="J34" i="17"/>
  <c r="J41" i="17"/>
  <c r="J43" i="17"/>
  <c r="J49" i="17"/>
  <c r="J51" i="17"/>
  <c r="J59" i="17"/>
  <c r="J60" i="17"/>
  <c r="J61" i="17"/>
  <c r="J67" i="17"/>
  <c r="J68" i="17"/>
  <c r="J69" i="17"/>
  <c r="J70" i="17"/>
  <c r="D89" i="17"/>
  <c r="A92" i="17" s="1"/>
  <c r="H92" i="17" s="1"/>
  <c r="D113" i="17"/>
  <c r="A116" i="17" s="1"/>
  <c r="H116" i="17" s="1"/>
  <c r="I144" i="17"/>
  <c r="I145" i="17" s="1"/>
  <c r="A154" i="17" s="1"/>
  <c r="H154" i="17" s="1"/>
  <c r="O172" i="17"/>
  <c r="E256" i="17"/>
  <c r="H256" i="17" s="1"/>
  <c r="C226" i="17"/>
  <c r="I222" i="17" s="1"/>
  <c r="U261" i="17"/>
  <c r="J33" i="17"/>
  <c r="J35" i="17"/>
  <c r="J40" i="17"/>
  <c r="J42" i="17"/>
  <c r="J50" i="17"/>
  <c r="J52" i="17"/>
  <c r="J58" i="17"/>
  <c r="Y261" i="17"/>
  <c r="C189" i="17"/>
  <c r="E189" i="17" s="1"/>
  <c r="K189" i="17"/>
  <c r="N189" i="17" s="1"/>
  <c r="N191" i="17" s="1"/>
  <c r="C190" i="17"/>
  <c r="E190" i="17" s="1"/>
  <c r="J62" i="17" l="1"/>
  <c r="H118" i="17"/>
  <c r="J53" i="17"/>
  <c r="J36" i="17"/>
  <c r="J71" i="17"/>
  <c r="E191" i="17"/>
  <c r="Q190" i="17" s="1"/>
  <c r="M249" i="17" s="1"/>
  <c r="J44" i="17"/>
  <c r="H73" i="17" l="1"/>
  <c r="M246" i="17" s="1"/>
  <c r="E261" i="17"/>
  <c r="H261" i="17" s="1"/>
  <c r="U260" i="8"/>
  <c r="E260" i="8"/>
  <c r="U255" i="8"/>
  <c r="E255" i="8"/>
  <c r="A236" i="8"/>
  <c r="C236" i="8" s="1"/>
  <c r="C225" i="8"/>
  <c r="C224" i="8"/>
  <c r="C223" i="8"/>
  <c r="D217" i="8"/>
  <c r="E211" i="8" s="1"/>
  <c r="E212" i="8" s="1"/>
  <c r="I211" i="8" s="1"/>
  <c r="D201" i="8"/>
  <c r="G174" i="8"/>
  <c r="D174" i="8"/>
  <c r="G173" i="8"/>
  <c r="D173" i="8"/>
  <c r="O172" i="8"/>
  <c r="AB151" i="8"/>
  <c r="AD151" i="8" s="1"/>
  <c r="AB150" i="8"/>
  <c r="AD150" i="8" s="1"/>
  <c r="AD152" i="8" s="1"/>
  <c r="E150" i="8"/>
  <c r="G144" i="8"/>
  <c r="E144" i="8"/>
  <c r="C144" i="8"/>
  <c r="G143" i="8"/>
  <c r="E143" i="8"/>
  <c r="G150" i="8" s="1"/>
  <c r="C143" i="8"/>
  <c r="C134" i="8"/>
  <c r="D134" i="8" s="1"/>
  <c r="C129" i="8"/>
  <c r="D129" i="8" s="1"/>
  <c r="E116" i="8"/>
  <c r="D112" i="8"/>
  <c r="D111" i="8"/>
  <c r="D110" i="8"/>
  <c r="D109" i="8"/>
  <c r="E104" i="8"/>
  <c r="D100" i="8"/>
  <c r="D99" i="8"/>
  <c r="D98" i="8"/>
  <c r="D97" i="8"/>
  <c r="E92" i="8"/>
  <c r="D88" i="8"/>
  <c r="D87" i="8"/>
  <c r="D86" i="8"/>
  <c r="D85" i="8"/>
  <c r="H70" i="8"/>
  <c r="D70" i="8"/>
  <c r="H69" i="8"/>
  <c r="D69" i="8"/>
  <c r="H68" i="8"/>
  <c r="D68" i="8"/>
  <c r="H67" i="8"/>
  <c r="D67" i="8"/>
  <c r="H61" i="8"/>
  <c r="D61" i="8"/>
  <c r="H60" i="8"/>
  <c r="D60" i="8"/>
  <c r="H59" i="8"/>
  <c r="D59" i="8"/>
  <c r="H58" i="8"/>
  <c r="D58" i="8"/>
  <c r="H52" i="8"/>
  <c r="D52" i="8"/>
  <c r="H51" i="8"/>
  <c r="D51" i="8"/>
  <c r="H50" i="8"/>
  <c r="D50" i="8"/>
  <c r="H49" i="8"/>
  <c r="D49" i="8"/>
  <c r="H43" i="8"/>
  <c r="D43" i="8"/>
  <c r="H42" i="8"/>
  <c r="D42" i="8"/>
  <c r="H41" i="8"/>
  <c r="D41" i="8"/>
  <c r="H40" i="8"/>
  <c r="D40" i="8"/>
  <c r="H35" i="8"/>
  <c r="D35" i="8"/>
  <c r="H34" i="8"/>
  <c r="D34" i="8"/>
  <c r="H33" i="8"/>
  <c r="D33" i="8"/>
  <c r="H32" i="8"/>
  <c r="D32" i="8"/>
  <c r="P8" i="8"/>
  <c r="E256" i="8" s="1"/>
  <c r="AE7" i="8"/>
  <c r="AE6" i="8"/>
  <c r="K190" i="8" s="1"/>
  <c r="N190" i="8" s="1"/>
  <c r="U260" i="15"/>
  <c r="E260" i="15"/>
  <c r="U255" i="15"/>
  <c r="E255" i="15"/>
  <c r="D217" i="15"/>
  <c r="E211" i="15" s="1"/>
  <c r="E212" i="15" s="1"/>
  <c r="I211" i="15" s="1"/>
  <c r="I102" i="12" s="1"/>
  <c r="AB151" i="15"/>
  <c r="AD151" i="15" s="1"/>
  <c r="AB150" i="15"/>
  <c r="AD150" i="15" s="1"/>
  <c r="E150" i="15"/>
  <c r="E144" i="15"/>
  <c r="E143" i="15"/>
  <c r="G150" i="15" s="1"/>
  <c r="E116" i="15"/>
  <c r="D112" i="15"/>
  <c r="D111" i="15"/>
  <c r="D110" i="15"/>
  <c r="D109" i="15"/>
  <c r="E104" i="15"/>
  <c r="D100" i="15"/>
  <c r="D99" i="15"/>
  <c r="D98" i="15"/>
  <c r="D97" i="15"/>
  <c r="E92" i="15"/>
  <c r="D88" i="15"/>
  <c r="D87" i="15"/>
  <c r="D86" i="15"/>
  <c r="D85" i="15"/>
  <c r="H70" i="15"/>
  <c r="D70" i="15"/>
  <c r="H69" i="15"/>
  <c r="D69" i="15"/>
  <c r="J69" i="15" s="1"/>
  <c r="H68" i="15"/>
  <c r="D68" i="15"/>
  <c r="J68" i="15" s="1"/>
  <c r="H67" i="15"/>
  <c r="D67" i="15"/>
  <c r="J67" i="15" s="1"/>
  <c r="H61" i="15"/>
  <c r="D61" i="15"/>
  <c r="J61" i="15" s="1"/>
  <c r="H60" i="15"/>
  <c r="D60" i="15"/>
  <c r="J60" i="15" s="1"/>
  <c r="H59" i="15"/>
  <c r="D59" i="15"/>
  <c r="J59" i="15" s="1"/>
  <c r="H58" i="15"/>
  <c r="D58" i="15"/>
  <c r="H52" i="15"/>
  <c r="D52" i="15"/>
  <c r="H51" i="15"/>
  <c r="D51" i="15"/>
  <c r="J51" i="15" s="1"/>
  <c r="H50" i="15"/>
  <c r="D50" i="15"/>
  <c r="H49" i="15"/>
  <c r="D49" i="15"/>
  <c r="J49" i="15" s="1"/>
  <c r="H43" i="15"/>
  <c r="D43" i="15"/>
  <c r="J43" i="15" s="1"/>
  <c r="H42" i="15"/>
  <c r="D42" i="15"/>
  <c r="H41" i="15"/>
  <c r="D41" i="15"/>
  <c r="J41" i="15" s="1"/>
  <c r="H40" i="15"/>
  <c r="D40" i="15"/>
  <c r="H35" i="15"/>
  <c r="D35" i="15"/>
  <c r="H34" i="15"/>
  <c r="D34" i="15"/>
  <c r="J34" i="15" s="1"/>
  <c r="H33" i="15"/>
  <c r="D33" i="15"/>
  <c r="H32" i="15"/>
  <c r="D32" i="15"/>
  <c r="J32" i="15" s="1"/>
  <c r="U260" i="14"/>
  <c r="E260" i="14"/>
  <c r="U255" i="14"/>
  <c r="E255" i="14"/>
  <c r="D217" i="14"/>
  <c r="E211" i="14" s="1"/>
  <c r="E212" i="14" s="1"/>
  <c r="I211" i="14" s="1"/>
  <c r="H102" i="12" s="1"/>
  <c r="AB151" i="14"/>
  <c r="AD151" i="14" s="1"/>
  <c r="AB150" i="14"/>
  <c r="AD150" i="14" s="1"/>
  <c r="E150" i="14"/>
  <c r="E144" i="14"/>
  <c r="E143" i="14"/>
  <c r="G150" i="14" s="1"/>
  <c r="E116" i="14"/>
  <c r="D112" i="14"/>
  <c r="D111" i="14"/>
  <c r="D110" i="14"/>
  <c r="D109" i="14"/>
  <c r="E104" i="14"/>
  <c r="D100" i="14"/>
  <c r="D99" i="14"/>
  <c r="D98" i="14"/>
  <c r="D97" i="14"/>
  <c r="E92" i="14"/>
  <c r="D88" i="14"/>
  <c r="D87" i="14"/>
  <c r="D86" i="14"/>
  <c r="D85" i="14"/>
  <c r="H70" i="14"/>
  <c r="D70" i="14"/>
  <c r="H69" i="14"/>
  <c r="D69" i="14"/>
  <c r="H68" i="14"/>
  <c r="D68" i="14"/>
  <c r="H67" i="14"/>
  <c r="D67" i="14"/>
  <c r="H61" i="14"/>
  <c r="D61" i="14"/>
  <c r="H60" i="14"/>
  <c r="D60" i="14"/>
  <c r="H59" i="14"/>
  <c r="D59" i="14"/>
  <c r="H58" i="14"/>
  <c r="D58" i="14"/>
  <c r="H52" i="14"/>
  <c r="D52" i="14"/>
  <c r="H51" i="14"/>
  <c r="D51" i="14"/>
  <c r="H50" i="14"/>
  <c r="D50" i="14"/>
  <c r="H49" i="14"/>
  <c r="D49" i="14"/>
  <c r="H43" i="14"/>
  <c r="D43" i="14"/>
  <c r="H42" i="14"/>
  <c r="D42" i="14"/>
  <c r="H41" i="14"/>
  <c r="D41" i="14"/>
  <c r="H40" i="14"/>
  <c r="D40" i="14"/>
  <c r="H35" i="14"/>
  <c r="D35" i="14"/>
  <c r="H34" i="14"/>
  <c r="D34" i="14"/>
  <c r="H33" i="14"/>
  <c r="D33" i="14"/>
  <c r="H32" i="14"/>
  <c r="D32" i="14"/>
  <c r="U260" i="13"/>
  <c r="E260" i="13"/>
  <c r="U255" i="13"/>
  <c r="E255" i="13"/>
  <c r="D217" i="13"/>
  <c r="E211" i="13" s="1"/>
  <c r="E212" i="13" s="1"/>
  <c r="I211" i="13" s="1"/>
  <c r="G102" i="12" s="1"/>
  <c r="AB151" i="13"/>
  <c r="AD151" i="13" s="1"/>
  <c r="AB150" i="13"/>
  <c r="AD150" i="13" s="1"/>
  <c r="E150" i="13"/>
  <c r="E144" i="13"/>
  <c r="E143" i="13"/>
  <c r="G150" i="13" s="1"/>
  <c r="E116" i="13"/>
  <c r="D112" i="13"/>
  <c r="D111" i="13"/>
  <c r="D110" i="13"/>
  <c r="D109" i="13"/>
  <c r="E104" i="13"/>
  <c r="D100" i="13"/>
  <c r="D99" i="13"/>
  <c r="D98" i="13"/>
  <c r="D97" i="13"/>
  <c r="E92" i="13"/>
  <c r="D88" i="13"/>
  <c r="D87" i="13"/>
  <c r="D86" i="13"/>
  <c r="D85" i="13"/>
  <c r="H70" i="13"/>
  <c r="D70" i="13"/>
  <c r="H69" i="13"/>
  <c r="D69" i="13"/>
  <c r="H68" i="13"/>
  <c r="D68" i="13"/>
  <c r="H67" i="13"/>
  <c r="D67" i="13"/>
  <c r="H61" i="13"/>
  <c r="D61" i="13"/>
  <c r="H60" i="13"/>
  <c r="D60" i="13"/>
  <c r="J60" i="13" s="1"/>
  <c r="H59" i="13"/>
  <c r="D59" i="13"/>
  <c r="J59" i="13" s="1"/>
  <c r="H58" i="13"/>
  <c r="D58" i="13"/>
  <c r="H52" i="13"/>
  <c r="D52" i="13"/>
  <c r="H51" i="13"/>
  <c r="D51" i="13"/>
  <c r="H50" i="13"/>
  <c r="D50" i="13"/>
  <c r="H49" i="13"/>
  <c r="D49" i="13"/>
  <c r="H43" i="13"/>
  <c r="D43" i="13"/>
  <c r="H42" i="13"/>
  <c r="D42" i="13"/>
  <c r="H41" i="13"/>
  <c r="D41" i="13"/>
  <c r="H40" i="13"/>
  <c r="D40" i="13"/>
  <c r="H35" i="13"/>
  <c r="D35" i="13"/>
  <c r="H34" i="13"/>
  <c r="D34" i="13"/>
  <c r="J34" i="13" s="1"/>
  <c r="H33" i="13"/>
  <c r="D33" i="13"/>
  <c r="H32" i="13"/>
  <c r="D32" i="13"/>
  <c r="J32" i="13" s="1"/>
  <c r="U260" i="11"/>
  <c r="E260" i="11"/>
  <c r="U255" i="11"/>
  <c r="E255" i="11"/>
  <c r="D217" i="11"/>
  <c r="E211" i="11" s="1"/>
  <c r="E212" i="11" s="1"/>
  <c r="I211" i="11" s="1"/>
  <c r="F102" i="12" s="1"/>
  <c r="AB151" i="11"/>
  <c r="AD151" i="11" s="1"/>
  <c r="AB150" i="11"/>
  <c r="AD150" i="11" s="1"/>
  <c r="E150" i="11"/>
  <c r="E144" i="11"/>
  <c r="E143" i="11"/>
  <c r="G150" i="11" s="1"/>
  <c r="E116" i="11"/>
  <c r="D112" i="11"/>
  <c r="D111" i="11"/>
  <c r="D110" i="11"/>
  <c r="D109" i="11"/>
  <c r="E104" i="11"/>
  <c r="D100" i="11"/>
  <c r="D99" i="11"/>
  <c r="D98" i="11"/>
  <c r="D97" i="11"/>
  <c r="E92" i="11"/>
  <c r="D88" i="11"/>
  <c r="D87" i="11"/>
  <c r="D86" i="11"/>
  <c r="D85" i="11"/>
  <c r="H70" i="11"/>
  <c r="D70" i="11"/>
  <c r="H69" i="11"/>
  <c r="D69" i="11"/>
  <c r="H68" i="11"/>
  <c r="D68" i="11"/>
  <c r="H67" i="11"/>
  <c r="D67" i="11"/>
  <c r="H61" i="11"/>
  <c r="D61" i="11"/>
  <c r="H60" i="11"/>
  <c r="D60" i="11"/>
  <c r="H59" i="11"/>
  <c r="D59" i="11"/>
  <c r="H58" i="11"/>
  <c r="D58" i="11"/>
  <c r="H52" i="11"/>
  <c r="D52" i="11"/>
  <c r="H51" i="11"/>
  <c r="D51" i="11"/>
  <c r="H50" i="11"/>
  <c r="D50" i="11"/>
  <c r="H49" i="11"/>
  <c r="D49" i="11"/>
  <c r="H43" i="11"/>
  <c r="D43" i="11"/>
  <c r="H42" i="11"/>
  <c r="D42" i="11"/>
  <c r="H41" i="11"/>
  <c r="D41" i="11"/>
  <c r="H40" i="11"/>
  <c r="D40" i="11"/>
  <c r="H35" i="11"/>
  <c r="D35" i="11"/>
  <c r="H34" i="11"/>
  <c r="D34" i="11"/>
  <c r="H33" i="11"/>
  <c r="D33" i="11"/>
  <c r="H32" i="11"/>
  <c r="D32" i="11"/>
  <c r="U260" i="10"/>
  <c r="E260" i="10"/>
  <c r="U255" i="10"/>
  <c r="E255" i="10"/>
  <c r="D217" i="10"/>
  <c r="E211" i="10" s="1"/>
  <c r="E212" i="10" s="1"/>
  <c r="I211" i="10" s="1"/>
  <c r="E102" i="12" s="1"/>
  <c r="AB151" i="10"/>
  <c r="AD151" i="10" s="1"/>
  <c r="AB150" i="10"/>
  <c r="AD150" i="10" s="1"/>
  <c r="E150" i="10"/>
  <c r="E144" i="10"/>
  <c r="E143" i="10"/>
  <c r="G150" i="10" s="1"/>
  <c r="E116" i="10"/>
  <c r="D112" i="10"/>
  <c r="D111" i="10"/>
  <c r="D110" i="10"/>
  <c r="D109" i="10"/>
  <c r="D113" i="10" s="1"/>
  <c r="A116" i="10" s="1"/>
  <c r="H116" i="10" s="1"/>
  <c r="E104" i="10"/>
  <c r="D100" i="10"/>
  <c r="D99" i="10"/>
  <c r="D98" i="10"/>
  <c r="D97" i="10"/>
  <c r="E92" i="10"/>
  <c r="D88" i="10"/>
  <c r="D87" i="10"/>
  <c r="D86" i="10"/>
  <c r="D85" i="10"/>
  <c r="D89" i="10" s="1"/>
  <c r="A92" i="10" s="1"/>
  <c r="H92" i="10" s="1"/>
  <c r="H70" i="10"/>
  <c r="D70" i="10"/>
  <c r="J70" i="10" s="1"/>
  <c r="H69" i="10"/>
  <c r="D69" i="10"/>
  <c r="J69" i="10" s="1"/>
  <c r="H68" i="10"/>
  <c r="D68" i="10"/>
  <c r="J68" i="10" s="1"/>
  <c r="H67" i="10"/>
  <c r="D67" i="10"/>
  <c r="J67" i="10" s="1"/>
  <c r="J71" i="10" s="1"/>
  <c r="H61" i="10"/>
  <c r="D61" i="10"/>
  <c r="J61" i="10" s="1"/>
  <c r="H60" i="10"/>
  <c r="D60" i="10"/>
  <c r="J60" i="10" s="1"/>
  <c r="H59" i="10"/>
  <c r="D59" i="10"/>
  <c r="J59" i="10" s="1"/>
  <c r="H58" i="10"/>
  <c r="D58" i="10"/>
  <c r="H52" i="10"/>
  <c r="D52" i="10"/>
  <c r="H51" i="10"/>
  <c r="D51" i="10"/>
  <c r="J51" i="10" s="1"/>
  <c r="H50" i="10"/>
  <c r="D50" i="10"/>
  <c r="H49" i="10"/>
  <c r="D49" i="10"/>
  <c r="J49" i="10" s="1"/>
  <c r="H43" i="10"/>
  <c r="D43" i="10"/>
  <c r="J43" i="10" s="1"/>
  <c r="H42" i="10"/>
  <c r="D42" i="10"/>
  <c r="H41" i="10"/>
  <c r="D41" i="10"/>
  <c r="J41" i="10" s="1"/>
  <c r="H40" i="10"/>
  <c r="D40" i="10"/>
  <c r="H35" i="10"/>
  <c r="D35" i="10"/>
  <c r="H34" i="10"/>
  <c r="D34" i="10"/>
  <c r="J34" i="10" s="1"/>
  <c r="H33" i="10"/>
  <c r="D33" i="10"/>
  <c r="H32" i="10"/>
  <c r="D32" i="10"/>
  <c r="J32" i="10" s="1"/>
  <c r="AD152" i="10" l="1"/>
  <c r="J41" i="13"/>
  <c r="J43" i="13"/>
  <c r="J49" i="13"/>
  <c r="J51" i="13"/>
  <c r="J61" i="13"/>
  <c r="J67" i="13"/>
  <c r="J68" i="13"/>
  <c r="J69" i="13"/>
  <c r="J70" i="13"/>
  <c r="D89" i="13"/>
  <c r="A92" i="13" s="1"/>
  <c r="H92" i="13" s="1"/>
  <c r="D113" i="13"/>
  <c r="A116" i="13" s="1"/>
  <c r="H116" i="13" s="1"/>
  <c r="AD152" i="13"/>
  <c r="J70" i="15"/>
  <c r="J71" i="15" s="1"/>
  <c r="D89" i="15"/>
  <c r="A92" i="15" s="1"/>
  <c r="H92" i="15" s="1"/>
  <c r="D113" i="15"/>
  <c r="A116" i="15" s="1"/>
  <c r="H116" i="15" s="1"/>
  <c r="AD152" i="15"/>
  <c r="D101" i="8"/>
  <c r="A104" i="8" s="1"/>
  <c r="H104" i="8" s="1"/>
  <c r="I134" i="8"/>
  <c r="I143" i="8"/>
  <c r="J32" i="14"/>
  <c r="J34" i="14"/>
  <c r="J41" i="14"/>
  <c r="J43" i="14"/>
  <c r="J49" i="14"/>
  <c r="J51" i="14"/>
  <c r="J59" i="14"/>
  <c r="J60" i="14"/>
  <c r="J61" i="14"/>
  <c r="J67" i="14"/>
  <c r="J68" i="14"/>
  <c r="J69" i="14"/>
  <c r="J70" i="14"/>
  <c r="D89" i="14"/>
  <c r="A92" i="14" s="1"/>
  <c r="H92" i="14" s="1"/>
  <c r="D113" i="14"/>
  <c r="A116" i="14" s="1"/>
  <c r="H116" i="14" s="1"/>
  <c r="AD152" i="14"/>
  <c r="J32" i="11"/>
  <c r="J34" i="11"/>
  <c r="J41" i="11"/>
  <c r="J43" i="11"/>
  <c r="J49" i="11"/>
  <c r="J51" i="11"/>
  <c r="J59" i="11"/>
  <c r="J60" i="11"/>
  <c r="J61" i="11"/>
  <c r="J67" i="11"/>
  <c r="J68" i="11"/>
  <c r="J69" i="11"/>
  <c r="J70" i="11"/>
  <c r="D89" i="11"/>
  <c r="A92" i="11" s="1"/>
  <c r="H92" i="11" s="1"/>
  <c r="D113" i="11"/>
  <c r="A116" i="11" s="1"/>
  <c r="H116" i="11" s="1"/>
  <c r="AD152" i="11"/>
  <c r="I150" i="8"/>
  <c r="D154" i="8" s="1"/>
  <c r="AE8" i="8"/>
  <c r="U261" i="8" s="1"/>
  <c r="Y261" i="8" s="1"/>
  <c r="J32" i="8"/>
  <c r="J34" i="8"/>
  <c r="J41" i="8"/>
  <c r="J43" i="8"/>
  <c r="J49" i="8"/>
  <c r="J51" i="8"/>
  <c r="J59" i="8"/>
  <c r="J60" i="8"/>
  <c r="J61" i="8"/>
  <c r="J67" i="8"/>
  <c r="J68" i="8"/>
  <c r="J69" i="8"/>
  <c r="J70" i="8"/>
  <c r="D89" i="8"/>
  <c r="A92" i="8" s="1"/>
  <c r="H92" i="8" s="1"/>
  <c r="D113" i="8"/>
  <c r="A116" i="8" s="1"/>
  <c r="H116" i="8" s="1"/>
  <c r="I144" i="8"/>
  <c r="I145" i="8" s="1"/>
  <c r="A154" i="8" s="1"/>
  <c r="C226" i="8"/>
  <c r="I222" i="8" s="1"/>
  <c r="H256" i="8"/>
  <c r="D101" i="15"/>
  <c r="A104" i="15" s="1"/>
  <c r="H104" i="15" s="1"/>
  <c r="D101" i="14"/>
  <c r="A104" i="14" s="1"/>
  <c r="H104" i="14" s="1"/>
  <c r="D101" i="13"/>
  <c r="A104" i="13" s="1"/>
  <c r="H104" i="13" s="1"/>
  <c r="D101" i="11"/>
  <c r="A104" i="11" s="1"/>
  <c r="H104" i="11" s="1"/>
  <c r="D101" i="10"/>
  <c r="A104" i="10" s="1"/>
  <c r="H104" i="10" s="1"/>
  <c r="I150" i="15"/>
  <c r="D154" i="15" s="1"/>
  <c r="I150" i="14"/>
  <c r="D154" i="14" s="1"/>
  <c r="I150" i="13"/>
  <c r="D154" i="13" s="1"/>
  <c r="I150" i="11"/>
  <c r="D154" i="11" s="1"/>
  <c r="I150" i="10"/>
  <c r="D154" i="10" s="1"/>
  <c r="U256" i="8"/>
  <c r="Y256" i="8" s="1"/>
  <c r="J33" i="8"/>
  <c r="J35" i="8"/>
  <c r="J40" i="8"/>
  <c r="J42" i="8"/>
  <c r="J50" i="8"/>
  <c r="J52" i="8"/>
  <c r="J58" i="8"/>
  <c r="C189" i="8"/>
  <c r="E189" i="8" s="1"/>
  <c r="K189" i="8"/>
  <c r="N189" i="8" s="1"/>
  <c r="N191" i="8" s="1"/>
  <c r="C190" i="8"/>
  <c r="E190" i="8" s="1"/>
  <c r="J33" i="15"/>
  <c r="J35" i="15"/>
  <c r="J40" i="15"/>
  <c r="J42" i="15"/>
  <c r="J50" i="15"/>
  <c r="J52" i="15"/>
  <c r="J58" i="15"/>
  <c r="J62" i="15" s="1"/>
  <c r="H118" i="15"/>
  <c r="I26" i="12" s="1"/>
  <c r="J33" i="14"/>
  <c r="J35" i="14"/>
  <c r="J40" i="14"/>
  <c r="J42" i="14"/>
  <c r="J50" i="14"/>
  <c r="J52" i="14"/>
  <c r="J58" i="14"/>
  <c r="J62" i="14" s="1"/>
  <c r="J33" i="13"/>
  <c r="J35" i="13"/>
  <c r="J40" i="13"/>
  <c r="J42" i="13"/>
  <c r="J50" i="13"/>
  <c r="J52" i="13"/>
  <c r="J58" i="13"/>
  <c r="J62" i="13" s="1"/>
  <c r="H118" i="13"/>
  <c r="G26" i="12" s="1"/>
  <c r="J33" i="11"/>
  <c r="J36" i="11" s="1"/>
  <c r="J35" i="11"/>
  <c r="J40" i="11"/>
  <c r="J42" i="11"/>
  <c r="J50" i="11"/>
  <c r="J52" i="11"/>
  <c r="J58" i="11"/>
  <c r="J62" i="11" s="1"/>
  <c r="J33" i="10"/>
  <c r="J35" i="10"/>
  <c r="J40" i="10"/>
  <c r="J42" i="10"/>
  <c r="J50" i="10"/>
  <c r="J52" i="10"/>
  <c r="J58" i="10"/>
  <c r="J62" i="10" s="1"/>
  <c r="H118" i="10"/>
  <c r="E26" i="12" s="1"/>
  <c r="E92" i="9"/>
  <c r="D88" i="9"/>
  <c r="E104" i="9"/>
  <c r="E116" i="9"/>
  <c r="D112" i="9"/>
  <c r="D111" i="9"/>
  <c r="D110" i="9"/>
  <c r="D109" i="9"/>
  <c r="D100" i="9"/>
  <c r="D99" i="9"/>
  <c r="D98" i="9"/>
  <c r="D97" i="9"/>
  <c r="D113" i="9" l="1"/>
  <c r="J36" i="14"/>
  <c r="J62" i="8"/>
  <c r="J36" i="8"/>
  <c r="H118" i="8"/>
  <c r="H118" i="11"/>
  <c r="F26" i="12" s="1"/>
  <c r="H118" i="14"/>
  <c r="H26" i="12" s="1"/>
  <c r="J71" i="13"/>
  <c r="H154" i="8"/>
  <c r="J53" i="15"/>
  <c r="J71" i="14"/>
  <c r="J53" i="13"/>
  <c r="J71" i="11"/>
  <c r="J53" i="10"/>
  <c r="J53" i="8"/>
  <c r="J71" i="8"/>
  <c r="J36" i="15"/>
  <c r="H73" i="15" s="1"/>
  <c r="J53" i="14"/>
  <c r="J36" i="13"/>
  <c r="H73" i="13" s="1"/>
  <c r="J53" i="11"/>
  <c r="J36" i="10"/>
  <c r="H73" i="10" s="1"/>
  <c r="E9" i="12" s="1"/>
  <c r="E191" i="8"/>
  <c r="Q190" i="8" s="1"/>
  <c r="E261" i="8" s="1"/>
  <c r="H261" i="8" s="1"/>
  <c r="J44" i="8"/>
  <c r="J44" i="15"/>
  <c r="J44" i="14"/>
  <c r="J44" i="13"/>
  <c r="J44" i="11"/>
  <c r="H73" i="11" s="1"/>
  <c r="J44" i="10"/>
  <c r="D191" i="12"/>
  <c r="D174" i="12"/>
  <c r="H73" i="8" l="1"/>
  <c r="M246" i="8" s="1"/>
  <c r="H73" i="14"/>
  <c r="M246" i="10"/>
  <c r="E142" i="12" s="1"/>
  <c r="M246" i="15"/>
  <c r="I142" i="12" s="1"/>
  <c r="I9" i="12"/>
  <c r="M246" i="14"/>
  <c r="H142" i="12" s="1"/>
  <c r="H9" i="12"/>
  <c r="M246" i="13"/>
  <c r="G142" i="12" s="1"/>
  <c r="G9" i="12"/>
  <c r="M246" i="11"/>
  <c r="F142" i="12" s="1"/>
  <c r="F9" i="12"/>
  <c r="U260" i="9"/>
  <c r="H49" i="9"/>
  <c r="H32" i="9"/>
  <c r="D35" i="9"/>
  <c r="D34" i="9"/>
  <c r="D33" i="9"/>
  <c r="D32" i="9"/>
  <c r="J32" i="9" s="1"/>
  <c r="AB150" i="9"/>
  <c r="AD150" i="9" s="1"/>
  <c r="AB151" i="9"/>
  <c r="AD151" i="9" s="1"/>
  <c r="D101" i="9" l="1"/>
  <c r="A104" i="9" s="1"/>
  <c r="H104" i="9" s="1"/>
  <c r="A116" i="9"/>
  <c r="H116" i="9" s="1"/>
  <c r="AD152" i="9"/>
  <c r="P8" i="9"/>
  <c r="E150" i="9" l="1"/>
  <c r="E256" i="9" l="1"/>
  <c r="C223" i="9" l="1"/>
  <c r="G144" i="9"/>
  <c r="G143" i="9"/>
  <c r="C129" i="9"/>
  <c r="D129" i="9" s="1"/>
  <c r="D201" i="9" l="1"/>
  <c r="D173" i="9"/>
  <c r="G173" i="9" s="1"/>
  <c r="C143" i="9"/>
  <c r="D87" i="9"/>
  <c r="D86" i="9"/>
  <c r="D85" i="9"/>
  <c r="H70" i="9"/>
  <c r="D70" i="9"/>
  <c r="H69" i="9"/>
  <c r="D69" i="9"/>
  <c r="H68" i="9"/>
  <c r="D68" i="9"/>
  <c r="H67" i="9"/>
  <c r="D67" i="9"/>
  <c r="H61" i="9"/>
  <c r="H60" i="9"/>
  <c r="H59" i="9"/>
  <c r="H58" i="9"/>
  <c r="D61" i="9"/>
  <c r="D60" i="9"/>
  <c r="D59" i="9"/>
  <c r="D58" i="9"/>
  <c r="H52" i="9"/>
  <c r="H51" i="9"/>
  <c r="H50" i="9"/>
  <c r="D52" i="9"/>
  <c r="D51" i="9"/>
  <c r="D50" i="9"/>
  <c r="D49" i="9"/>
  <c r="H43" i="9"/>
  <c r="H42" i="9"/>
  <c r="H41" i="9"/>
  <c r="D43" i="9"/>
  <c r="D42" i="9"/>
  <c r="D41" i="9"/>
  <c r="D40" i="9"/>
  <c r="H40" i="9"/>
  <c r="H35" i="9"/>
  <c r="H34" i="9"/>
  <c r="H33" i="9"/>
  <c r="D89" i="9" l="1"/>
  <c r="A92" i="9"/>
  <c r="H92" i="9" s="1"/>
  <c r="H118" i="9" s="1"/>
  <c r="D26" i="12" s="1"/>
  <c r="D119" i="12" l="1"/>
  <c r="E174" i="12"/>
  <c r="E191" i="12"/>
  <c r="D156" i="12"/>
  <c r="D141" i="12"/>
  <c r="D101" i="12"/>
  <c r="D80" i="12"/>
  <c r="D58" i="12"/>
  <c r="D43" i="12"/>
  <c r="D25" i="12"/>
  <c r="D8" i="12"/>
  <c r="E260" i="9" l="1"/>
  <c r="U255" i="9"/>
  <c r="E255" i="9"/>
  <c r="H256" i="9" s="1"/>
  <c r="D175" i="12" s="1"/>
  <c r="D176" i="12" s="1"/>
  <c r="A236" i="9"/>
  <c r="C236" i="9" s="1"/>
  <c r="C225" i="9"/>
  <c r="C224" i="9"/>
  <c r="D217" i="9"/>
  <c r="E211" i="9" s="1"/>
  <c r="E212" i="9" s="1"/>
  <c r="I211" i="9" s="1"/>
  <c r="D174" i="9"/>
  <c r="G174" i="9" s="1"/>
  <c r="O172" i="9" s="1"/>
  <c r="E144" i="9"/>
  <c r="C144" i="9"/>
  <c r="E143" i="9"/>
  <c r="C134" i="9"/>
  <c r="D134" i="9" s="1"/>
  <c r="I134" i="9" s="1"/>
  <c r="AE7" i="9"/>
  <c r="AE6" i="9"/>
  <c r="K189" i="9" l="1"/>
  <c r="N189" i="9" s="1"/>
  <c r="AE8" i="9"/>
  <c r="K190" i="9"/>
  <c r="N190" i="9" s="1"/>
  <c r="G150" i="9"/>
  <c r="I150" i="9" s="1"/>
  <c r="I143" i="9"/>
  <c r="C226" i="9"/>
  <c r="I222" i="9" s="1"/>
  <c r="D120" i="12" s="1"/>
  <c r="I144" i="9"/>
  <c r="D102" i="12"/>
  <c r="D44" i="12"/>
  <c r="J33" i="9"/>
  <c r="J34" i="9"/>
  <c r="J35" i="9"/>
  <c r="J40" i="9"/>
  <c r="J41" i="9"/>
  <c r="J42" i="9"/>
  <c r="J43" i="9"/>
  <c r="J49" i="9"/>
  <c r="J50" i="9"/>
  <c r="J51" i="9"/>
  <c r="J52" i="9"/>
  <c r="J58" i="9"/>
  <c r="J59" i="9"/>
  <c r="J60" i="9"/>
  <c r="J61" i="9"/>
  <c r="J67" i="9"/>
  <c r="J68" i="9"/>
  <c r="J69" i="9"/>
  <c r="J70" i="9"/>
  <c r="C190" i="9"/>
  <c r="E190" i="9" s="1"/>
  <c r="C189" i="9"/>
  <c r="D154" i="9" l="1"/>
  <c r="AD6" i="10"/>
  <c r="AD7" i="10"/>
  <c r="U256" i="9"/>
  <c r="Y256" i="9" s="1"/>
  <c r="D192" i="12" s="1"/>
  <c r="D193" i="12" s="1"/>
  <c r="U261" i="9"/>
  <c r="Y261" i="9" s="1"/>
  <c r="E192" i="12" s="1"/>
  <c r="N191" i="9"/>
  <c r="J36" i="9"/>
  <c r="E189" i="9"/>
  <c r="E191" i="9" s="1"/>
  <c r="I145" i="9"/>
  <c r="A154" i="9" s="1"/>
  <c r="H154" i="9" s="1"/>
  <c r="J71" i="9"/>
  <c r="J62" i="9"/>
  <c r="J53" i="9"/>
  <c r="J44" i="9"/>
  <c r="H73" i="9" l="1"/>
  <c r="D9" i="12"/>
  <c r="E193" i="12"/>
  <c r="AD6" i="11"/>
  <c r="AE6" i="10"/>
  <c r="G143" i="10"/>
  <c r="AD7" i="11"/>
  <c r="AE7" i="10"/>
  <c r="G144" i="10"/>
  <c r="P7" i="10"/>
  <c r="Q190" i="9"/>
  <c r="D81" i="12" s="1"/>
  <c r="D59" i="12"/>
  <c r="M246" i="9"/>
  <c r="P6" i="10" l="1"/>
  <c r="AD7" i="13"/>
  <c r="AE7" i="11"/>
  <c r="G144" i="11"/>
  <c r="K190" i="10"/>
  <c r="N190" i="10" s="1"/>
  <c r="C189" i="10"/>
  <c r="E189" i="10" s="1"/>
  <c r="C190" i="10"/>
  <c r="E190" i="10" s="1"/>
  <c r="AE8" i="10"/>
  <c r="K189" i="10"/>
  <c r="N189" i="10" s="1"/>
  <c r="N191" i="10" s="1"/>
  <c r="C144" i="10"/>
  <c r="I144" i="10" s="1"/>
  <c r="P7" i="11" s="1"/>
  <c r="C144" i="11" s="1"/>
  <c r="I144" i="11" s="1"/>
  <c r="P7" i="13" s="1"/>
  <c r="AD6" i="13"/>
  <c r="G143" i="11"/>
  <c r="AE6" i="11"/>
  <c r="E261" i="9"/>
  <c r="H261" i="9" s="1"/>
  <c r="E175" i="12" s="1"/>
  <c r="E176" i="12" s="1"/>
  <c r="D142" i="12"/>
  <c r="C144" i="13" l="1"/>
  <c r="D157" i="12"/>
  <c r="K190" i="11"/>
  <c r="N190" i="11" s="1"/>
  <c r="AE8" i="11"/>
  <c r="K189" i="11"/>
  <c r="N189" i="11" s="1"/>
  <c r="N191" i="11" s="1"/>
  <c r="C189" i="11"/>
  <c r="E189" i="11" s="1"/>
  <c r="C190" i="11"/>
  <c r="E190" i="11" s="1"/>
  <c r="AD6" i="14"/>
  <c r="G143" i="13"/>
  <c r="AE6" i="13"/>
  <c r="U261" i="10"/>
  <c r="Y261" i="10" s="1"/>
  <c r="F192" i="12" s="1"/>
  <c r="F193" i="12" s="1"/>
  <c r="U256" i="10"/>
  <c r="Y256" i="10" s="1"/>
  <c r="E191" i="10"/>
  <c r="Q190" i="10" s="1"/>
  <c r="E81" i="12" s="1"/>
  <c r="AD7" i="14"/>
  <c r="G144" i="13"/>
  <c r="AE7" i="13"/>
  <c r="AE8" i="13" s="1"/>
  <c r="P8" i="10"/>
  <c r="E256" i="10" s="1"/>
  <c r="H256" i="10" s="1"/>
  <c r="A236" i="10"/>
  <c r="C236" i="10" s="1"/>
  <c r="C224" i="10"/>
  <c r="D174" i="10"/>
  <c r="G174" i="10" s="1"/>
  <c r="C129" i="10"/>
  <c r="D129" i="10" s="1"/>
  <c r="C225" i="10"/>
  <c r="C223" i="10"/>
  <c r="D201" i="10"/>
  <c r="D173" i="10"/>
  <c r="G173" i="10" s="1"/>
  <c r="C143" i="10"/>
  <c r="I143" i="10" s="1"/>
  <c r="I145" i="10" s="1"/>
  <c r="A154" i="10" s="1"/>
  <c r="H154" i="10" s="1"/>
  <c r="E59" i="12" s="1"/>
  <c r="C134" i="10"/>
  <c r="D134" i="10" s="1"/>
  <c r="O172" i="10" l="1"/>
  <c r="C226" i="10"/>
  <c r="I222" i="10" s="1"/>
  <c r="E120" i="12" s="1"/>
  <c r="U256" i="13"/>
  <c r="Y256" i="13" s="1"/>
  <c r="U261" i="13"/>
  <c r="Y261" i="13" s="1"/>
  <c r="H192" i="12" s="1"/>
  <c r="H193" i="12" s="1"/>
  <c r="AD7" i="15"/>
  <c r="AE7" i="14"/>
  <c r="G144" i="14"/>
  <c r="I134" i="10"/>
  <c r="K190" i="13"/>
  <c r="N190" i="13" s="1"/>
  <c r="C189" i="13"/>
  <c r="E189" i="13" s="1"/>
  <c r="E191" i="13" s="1"/>
  <c r="C190" i="13"/>
  <c r="E190" i="13" s="1"/>
  <c r="K189" i="13"/>
  <c r="N189" i="13" s="1"/>
  <c r="N191" i="13" s="1"/>
  <c r="AD6" i="15"/>
  <c r="G143" i="14"/>
  <c r="AE6" i="14"/>
  <c r="E191" i="11"/>
  <c r="Q190" i="11" s="1"/>
  <c r="F81" i="12" s="1"/>
  <c r="U261" i="11"/>
  <c r="Y261" i="11" s="1"/>
  <c r="G192" i="12" s="1"/>
  <c r="G193" i="12" s="1"/>
  <c r="U256" i="11"/>
  <c r="Y256" i="11" s="1"/>
  <c r="I144" i="13"/>
  <c r="P7" i="14" s="1"/>
  <c r="C144" i="14" s="1"/>
  <c r="I144" i="14" s="1"/>
  <c r="P7" i="15" s="1"/>
  <c r="C144" i="15" s="1"/>
  <c r="Q190" i="13" l="1"/>
  <c r="G81" i="12" s="1"/>
  <c r="E44" i="12"/>
  <c r="P6" i="11"/>
  <c r="K190" i="14"/>
  <c r="N190" i="14" s="1"/>
  <c r="AE8" i="14"/>
  <c r="C189" i="14"/>
  <c r="E189" i="14" s="1"/>
  <c r="C190" i="14"/>
  <c r="E190" i="14" s="1"/>
  <c r="K189" i="14"/>
  <c r="N189" i="14" s="1"/>
  <c r="N191" i="14" s="1"/>
  <c r="G143" i="15"/>
  <c r="AE6" i="15"/>
  <c r="G144" i="15"/>
  <c r="I144" i="15" s="1"/>
  <c r="AE7" i="15"/>
  <c r="E191" i="14" l="1"/>
  <c r="Q190" i="14"/>
  <c r="H81" i="12" s="1"/>
  <c r="C224" i="11"/>
  <c r="D173" i="11"/>
  <c r="G173" i="11" s="1"/>
  <c r="C143" i="11"/>
  <c r="I143" i="11" s="1"/>
  <c r="I145" i="11" s="1"/>
  <c r="A154" i="11" s="1"/>
  <c r="H154" i="11" s="1"/>
  <c r="F59" i="12" s="1"/>
  <c r="C225" i="11"/>
  <c r="C134" i="11"/>
  <c r="D134" i="11" s="1"/>
  <c r="P8" i="11"/>
  <c r="C129" i="11"/>
  <c r="D129" i="11" s="1"/>
  <c r="I134" i="11" s="1"/>
  <c r="C223" i="11"/>
  <c r="C226" i="11" s="1"/>
  <c r="I222" i="11" s="1"/>
  <c r="F120" i="12" s="1"/>
  <c r="D201" i="11"/>
  <c r="D174" i="11"/>
  <c r="G174" i="11" s="1"/>
  <c r="A236" i="11"/>
  <c r="C236" i="11" s="1"/>
  <c r="K190" i="15"/>
  <c r="N190" i="15" s="1"/>
  <c r="AE8" i="15"/>
  <c r="C189" i="15"/>
  <c r="E189" i="15" s="1"/>
  <c r="E191" i="15" s="1"/>
  <c r="C190" i="15"/>
  <c r="E190" i="15" s="1"/>
  <c r="K189" i="15"/>
  <c r="N189" i="15" s="1"/>
  <c r="N191" i="15" s="1"/>
  <c r="U261" i="14"/>
  <c r="Y261" i="14" s="1"/>
  <c r="I192" i="12" s="1"/>
  <c r="I193" i="12" s="1"/>
  <c r="U256" i="14"/>
  <c r="Y256" i="14" s="1"/>
  <c r="E261" i="10"/>
  <c r="H261" i="10" s="1"/>
  <c r="F175" i="12" s="1"/>
  <c r="F176" i="12" s="1"/>
  <c r="E157" i="12"/>
  <c r="Q190" i="15" l="1"/>
  <c r="I81" i="12" s="1"/>
  <c r="F44" i="12"/>
  <c r="U261" i="15"/>
  <c r="Y261" i="15" s="1"/>
  <c r="J192" i="12" s="1"/>
  <c r="J193" i="12" s="1"/>
  <c r="U256" i="15"/>
  <c r="Y256" i="15" s="1"/>
  <c r="E256" i="11"/>
  <c r="H256" i="11" s="1"/>
  <c r="O172" i="11"/>
  <c r="P6" i="13" l="1"/>
  <c r="F157" i="12"/>
  <c r="E261" i="11"/>
  <c r="H261" i="11" s="1"/>
  <c r="G175" i="12" s="1"/>
  <c r="G176" i="12" s="1"/>
  <c r="C224" i="13"/>
  <c r="D173" i="13"/>
  <c r="G173" i="13" s="1"/>
  <c r="C223" i="13"/>
  <c r="C225" i="13"/>
  <c r="A236" i="13"/>
  <c r="C236" i="13" s="1"/>
  <c r="P8" i="13"/>
  <c r="C129" i="13"/>
  <c r="D129" i="13" s="1"/>
  <c r="C134" i="13"/>
  <c r="D134" i="13" s="1"/>
  <c r="D201" i="13"/>
  <c r="D174" i="13"/>
  <c r="G174" i="13" s="1"/>
  <c r="C143" i="13"/>
  <c r="I143" i="13" s="1"/>
  <c r="I145" i="13" s="1"/>
  <c r="A154" i="13" s="1"/>
  <c r="H154" i="13" s="1"/>
  <c r="G59" i="12" s="1"/>
  <c r="E256" i="13" l="1"/>
  <c r="H256" i="13" s="1"/>
  <c r="O172" i="13"/>
  <c r="I134" i="13"/>
  <c r="C226" i="13"/>
  <c r="I222" i="13" s="1"/>
  <c r="G120" i="12" s="1"/>
  <c r="G44" i="12" l="1"/>
  <c r="P6" i="14"/>
  <c r="G157" i="12" l="1"/>
  <c r="E261" i="13"/>
  <c r="H261" i="13" s="1"/>
  <c r="H175" i="12" s="1"/>
  <c r="H176" i="12" s="1"/>
  <c r="D173" i="14"/>
  <c r="G173" i="14" s="1"/>
  <c r="C143" i="14"/>
  <c r="I143" i="14" s="1"/>
  <c r="I145" i="14" s="1"/>
  <c r="A154" i="14" s="1"/>
  <c r="H154" i="14" s="1"/>
  <c r="H59" i="12" s="1"/>
  <c r="C134" i="14"/>
  <c r="D134" i="14" s="1"/>
  <c r="D174" i="14"/>
  <c r="G174" i="14" s="1"/>
  <c r="C224" i="14"/>
  <c r="C223" i="14"/>
  <c r="C226" i="14" s="1"/>
  <c r="I222" i="14" s="1"/>
  <c r="H120" i="12" s="1"/>
  <c r="A236" i="14"/>
  <c r="C236" i="14" s="1"/>
  <c r="D201" i="14"/>
  <c r="C225" i="14"/>
  <c r="C129" i="14"/>
  <c r="D129" i="14" s="1"/>
  <c r="I134" i="14" s="1"/>
  <c r="H44" i="12" s="1"/>
  <c r="P8" i="14"/>
  <c r="E256" i="14" l="1"/>
  <c r="H256" i="14" s="1"/>
  <c r="O172" i="14"/>
  <c r="P6" i="15" s="1"/>
  <c r="D174" i="15" l="1"/>
  <c r="G174" i="15" s="1"/>
  <c r="C224" i="15"/>
  <c r="C129" i="15"/>
  <c r="D129" i="15" s="1"/>
  <c r="D173" i="15"/>
  <c r="G173" i="15" s="1"/>
  <c r="C143" i="15"/>
  <c r="I143" i="15" s="1"/>
  <c r="I145" i="15" s="1"/>
  <c r="A154" i="15" s="1"/>
  <c r="H154" i="15" s="1"/>
  <c r="I59" i="12" s="1"/>
  <c r="C225" i="15"/>
  <c r="C134" i="15"/>
  <c r="D134" i="15" s="1"/>
  <c r="D201" i="15"/>
  <c r="C223" i="15"/>
  <c r="A236" i="15"/>
  <c r="C236" i="15" s="1"/>
  <c r="P8" i="15"/>
  <c r="C226" i="15" l="1"/>
  <c r="I222" i="15" s="1"/>
  <c r="I120" i="12" s="1"/>
  <c r="O172" i="15"/>
  <c r="E256" i="15"/>
  <c r="H256" i="15" s="1"/>
  <c r="I134" i="15"/>
  <c r="H157" i="12"/>
  <c r="E261" i="14"/>
  <c r="H261" i="14" s="1"/>
  <c r="I175" i="12" s="1"/>
  <c r="I176" i="12" s="1"/>
  <c r="I44" i="12" l="1"/>
  <c r="I157" i="12" l="1"/>
  <c r="E261" i="15"/>
  <c r="H261" i="15" s="1"/>
  <c r="J175" i="12" s="1"/>
  <c r="J176" i="12" s="1"/>
</calcChain>
</file>

<file path=xl/comments1.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2.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3.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4.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5.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6.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7.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comments8.xml><?xml version="1.0" encoding="utf-8"?>
<comments xmlns="http://schemas.openxmlformats.org/spreadsheetml/2006/main">
  <authors>
    <author>事務局</author>
  </authors>
  <commentList>
    <comment ref="D8" authorId="0" shapeId="0">
      <text>
        <r>
          <rPr>
            <sz val="10"/>
            <color indexed="81"/>
            <rFont val="ＭＳ Ｐゴシック"/>
            <family val="3"/>
            <charset val="128"/>
          </rPr>
          <t>作成したシートの取組年度が反映されます。
＊以下、全ての表で同様。</t>
        </r>
      </text>
    </comment>
    <comment ref="D9" authorId="0" shapeId="0">
      <text>
        <r>
          <rPr>
            <sz val="10"/>
            <color indexed="81"/>
            <rFont val="ＭＳ Ｐゴシック"/>
            <family val="3"/>
            <charset val="128"/>
          </rPr>
          <t>各年度ごとの当該取組による年間のCO2削減量(kg-CO2)の数値が反映されます。
＊以下、全ての表で同様。</t>
        </r>
      </text>
    </comment>
  </commentList>
</comments>
</file>

<file path=xl/comments9.xml><?xml version="1.0" encoding="utf-8"?>
<comments xmlns="http://schemas.openxmlformats.org/spreadsheetml/2006/main">
  <authors>
    <author>oi</author>
    <author>takahashi</author>
    <author>事務局</author>
    <author>ipsus</author>
  </authors>
  <commentList>
    <comment ref="H4" authorId="0" shapeId="0">
      <text>
        <r>
          <rPr>
            <sz val="11"/>
            <color indexed="81"/>
            <rFont val="ＭＳ Ｐゴシック"/>
            <family val="3"/>
            <charset val="128"/>
          </rPr>
          <t>前年度の売上高を入力してください。</t>
        </r>
      </text>
    </comment>
    <comment ref="AA5" authorId="1" shapeId="0">
      <text>
        <r>
          <rPr>
            <sz val="10"/>
            <color indexed="81"/>
            <rFont val="ＭＳ Ｐゴシック"/>
            <family val="3"/>
            <charset val="128"/>
          </rPr>
          <t>年間業務日数（日）は、国民の祝日及び有給休暇を引いて算出した数値を入力してください。　</t>
        </r>
      </text>
    </comment>
    <comment ref="B15" authorId="2" shapeId="0">
      <text>
        <r>
          <rPr>
            <sz val="10"/>
            <color indexed="81"/>
            <rFont val="ＭＳ Ｐゴシック"/>
            <family val="3"/>
            <charset val="128"/>
          </rPr>
          <t>西暦の年度を数字のみ入力してください。</t>
        </r>
      </text>
    </comment>
    <comment ref="A128" authorId="2" shapeId="0">
      <text>
        <r>
          <rPr>
            <sz val="10"/>
            <color indexed="81"/>
            <rFont val="ＭＳ Ｐゴシック"/>
            <family val="3"/>
            <charset val="128"/>
          </rPr>
          <t>オフィス全体において、使用しない冷暖房の概ねの割合を記入してください。</t>
        </r>
      </text>
    </comment>
    <comment ref="A133" authorId="2" shapeId="0">
      <text>
        <r>
          <rPr>
            <sz val="10"/>
            <color indexed="81"/>
            <rFont val="ＭＳ Ｐゴシック"/>
            <family val="3"/>
            <charset val="128"/>
          </rPr>
          <t>オフィス全体において、使用しない照明の概ねの割合を記入してください。</t>
        </r>
      </text>
    </comment>
    <comment ref="I143" authorId="1" shapeId="0">
      <text>
        <r>
          <rPr>
            <sz val="10"/>
            <color indexed="81"/>
            <rFont val="ＭＳ Ｐゴシック"/>
            <family val="3"/>
            <charset val="128"/>
          </rPr>
          <t>オフィス、もしくは、工場・事業所等のうち、いずれかの事業活動がない場合は、該当する欄に”0”を入力してください。</t>
        </r>
      </text>
    </comment>
    <comment ref="P149" authorId="1" shapeId="0">
      <text>
        <r>
          <rPr>
            <sz val="10"/>
            <color indexed="81"/>
            <rFont val="ＭＳ Ｐゴシック"/>
            <family val="3"/>
            <charset val="128"/>
          </rPr>
          <t>各月の削減残業時間（h）を入力してください。入力すると、削減残業時間の合計、削減したCO2削減量が算出されます。</t>
        </r>
      </text>
    </comment>
    <comment ref="C172" authorId="2" shapeId="0">
      <text>
        <r>
          <rPr>
            <sz val="10"/>
            <color indexed="81"/>
            <rFont val="ＭＳ Ｐゴシック"/>
            <family val="3"/>
            <charset val="128"/>
          </rPr>
          <t>削減効果（％）については、下表に記載の該当する想定される削減効果（％）を記入してください。</t>
        </r>
      </text>
    </comment>
    <comment ref="D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L188"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A201" authorId="3" shapeId="0">
      <text>
        <r>
          <rPr>
            <sz val="10"/>
            <color indexed="81"/>
            <rFont val="ＭＳ Ｐゴシック"/>
            <family val="3"/>
            <charset val="128"/>
          </rPr>
          <t>4-3の取組について、算出は自動で行われるため、実施していない、もしくは、前年度取組済の場合は、削減量の枠に「０（ゼロ）」を入力してください。</t>
        </r>
      </text>
    </comment>
    <comment ref="D210" authorId="2" shapeId="0">
      <text>
        <r>
          <rPr>
            <sz val="9"/>
            <color indexed="81"/>
            <rFont val="ＭＳ Ｐゴシック"/>
            <family val="3"/>
            <charset val="128"/>
          </rPr>
          <t>国が公表する電気事業者ごとの調整後排出係数(kg-CO2/kWh)を</t>
        </r>
        <r>
          <rPr>
            <b/>
            <sz val="9"/>
            <color indexed="81"/>
            <rFont val="ＭＳ Ｐゴシック"/>
            <family val="3"/>
            <charset val="128"/>
          </rPr>
          <t>プルダウン</t>
        </r>
        <r>
          <rPr>
            <sz val="9"/>
            <color indexed="81"/>
            <rFont val="ＭＳ Ｐゴシック"/>
            <family val="3"/>
            <charset val="128"/>
          </rPr>
          <t xml:space="preserve">で選択してください。
該当する枠をクリックするとプルダウンが表示されます。
【各電力事業者の調整後排出係数(kg-CO2/kWh)】
</t>
        </r>
        <r>
          <rPr>
            <b/>
            <sz val="9"/>
            <color indexed="81"/>
            <rFont val="ＭＳ Ｐゴシック"/>
            <family val="3"/>
            <charset val="128"/>
          </rPr>
          <t xml:space="preserve">北海道電力：0.640、東北電力：0.548、東京電力：0.474、中部電力：0.480、北陸電力：0.624、
関西電力：0.493、中国電力：0.694、四国電力：0.529、九州電力：0.483、沖縄電力：0.789
</t>
        </r>
        <r>
          <rPr>
            <sz val="9"/>
            <color indexed="81"/>
            <rFont val="ＭＳ Ｐゴシック"/>
            <family val="3"/>
            <charset val="128"/>
          </rPr>
          <t>その他の電気事業者の排出係数については、以下の参考を参照してください。
参考：環境省電気事業者別排出係数(平成28年度実績)
       URL: http://www.env.go.jp/press/files/jp/107786.pdf</t>
        </r>
      </text>
    </comment>
    <comment ref="G211" authorId="2" shapeId="0">
      <text>
        <r>
          <rPr>
            <sz val="10"/>
            <color indexed="81"/>
            <rFont val="ＭＳ Ｐゴシック"/>
            <family val="3"/>
            <charset val="128"/>
          </rPr>
          <t>飲料自動販売機（缶・ボトル）の稼働日数は、年間業務日数と同様と想定します。</t>
        </r>
      </text>
    </comment>
    <comment ref="C235" authorId="3" shapeId="0">
      <text>
        <r>
          <rPr>
            <sz val="10"/>
            <color indexed="81"/>
            <rFont val="ＭＳ Ｐゴシック"/>
            <family val="3"/>
            <charset val="128"/>
          </rPr>
          <t>4-6の取組について、算出は自動で行われるため、実施していない、もしくは、前年度取組済の場合は、削減量の枠に「０（ゼロ）」を入力してください。</t>
        </r>
      </text>
    </comment>
    <comment ref="B261" authorId="3" shapeId="0">
      <text>
        <r>
          <rPr>
            <sz val="10"/>
            <color indexed="81"/>
            <rFont val="ＭＳ Ｐゴシック"/>
            <family val="3"/>
            <charset val="128"/>
          </rPr>
          <t>取組2-2、3及び4の取組後の年間CO2排出量は、③-3から、⑪を引いた値です。</t>
        </r>
      </text>
    </comment>
  </commentList>
</comments>
</file>

<file path=xl/sharedStrings.xml><?xml version="1.0" encoding="utf-8"?>
<sst xmlns="http://schemas.openxmlformats.org/spreadsheetml/2006/main" count="2748" uniqueCount="348">
  <si>
    <t>【会社概要】</t>
    <rPh sb="1" eb="3">
      <t>カイシャ</t>
    </rPh>
    <rPh sb="3" eb="5">
      <t>ガイヨウ</t>
    </rPh>
    <phoneticPr fontId="4"/>
  </si>
  <si>
    <t>会社名</t>
    <rPh sb="0" eb="3">
      <t>カイシャメイ</t>
    </rPh>
    <phoneticPr fontId="4"/>
  </si>
  <si>
    <t>従業員数（人）①</t>
    <rPh sb="0" eb="4">
      <t>ジュウギョウインスウ</t>
    </rPh>
    <rPh sb="5" eb="6">
      <t>ニン</t>
    </rPh>
    <phoneticPr fontId="4"/>
  </si>
  <si>
    <t>売上高（万円）②</t>
    <rPh sb="0" eb="2">
      <t>ウリアゲ</t>
    </rPh>
    <rPh sb="2" eb="3">
      <t>ダカ</t>
    </rPh>
    <rPh sb="4" eb="6">
      <t>マンエン</t>
    </rPh>
    <phoneticPr fontId="4"/>
  </si>
  <si>
    <t>年間総労働時間（ｈ）④</t>
    <rPh sb="0" eb="2">
      <t>ネンカン</t>
    </rPh>
    <rPh sb="2" eb="3">
      <t>ソウ</t>
    </rPh>
    <rPh sb="3" eb="5">
      <t>ロウドウ</t>
    </rPh>
    <rPh sb="5" eb="7">
      <t>ジカン</t>
    </rPh>
    <phoneticPr fontId="4"/>
  </si>
  <si>
    <t>事業内容</t>
    <rPh sb="0" eb="4">
      <t>ジギョウナイヨウ</t>
    </rPh>
    <phoneticPr fontId="4"/>
  </si>
  <si>
    <t>オフィス③-1</t>
    <phoneticPr fontId="4"/>
  </si>
  <si>
    <t>年間業務日数（日）</t>
    <rPh sb="0" eb="2">
      <t>ネンカン</t>
    </rPh>
    <rPh sb="2" eb="4">
      <t>ギョウム</t>
    </rPh>
    <rPh sb="4" eb="6">
      <t>ニッスウ</t>
    </rPh>
    <rPh sb="7" eb="8">
      <t>ニチ</t>
    </rPh>
    <phoneticPr fontId="4"/>
  </si>
  <si>
    <t>工場・事業所等③-2</t>
    <rPh sb="0" eb="2">
      <t>コウジョウ</t>
    </rPh>
    <rPh sb="3" eb="6">
      <t>ジギョウショ</t>
    </rPh>
    <rPh sb="6" eb="7">
      <t>トウ</t>
    </rPh>
    <phoneticPr fontId="4"/>
  </si>
  <si>
    <t>オフィス④-1</t>
    <phoneticPr fontId="4"/>
  </si>
  <si>
    <t>住所</t>
    <rPh sb="0" eb="2">
      <t>ジュウショ</t>
    </rPh>
    <phoneticPr fontId="4"/>
  </si>
  <si>
    <t>合計③-3</t>
    <rPh sb="0" eb="2">
      <t>ゴウケイ</t>
    </rPh>
    <phoneticPr fontId="4"/>
  </si>
  <si>
    <t>工場・事業所等④-2</t>
    <rPh sb="0" eb="2">
      <t>コウジョウ</t>
    </rPh>
    <rPh sb="3" eb="6">
      <t>ジギョウショ</t>
    </rPh>
    <rPh sb="6" eb="7">
      <t>トウ</t>
    </rPh>
    <phoneticPr fontId="4"/>
  </si>
  <si>
    <t>合計④-3</t>
    <phoneticPr fontId="4"/>
  </si>
  <si>
    <t>鉄道</t>
    <rPh sb="0" eb="2">
      <t>テツドウ</t>
    </rPh>
    <phoneticPr fontId="4"/>
  </si>
  <si>
    <t>全社の年間平均業務日数（日）</t>
    <rPh sb="0" eb="2">
      <t>ゼンシャ</t>
    </rPh>
    <rPh sb="3" eb="7">
      <t>ネンカンヘイキン</t>
    </rPh>
    <rPh sb="7" eb="11">
      <t>ギョウムニッスウ</t>
    </rPh>
    <rPh sb="12" eb="13">
      <t>ニチ</t>
    </rPh>
    <phoneticPr fontId="4"/>
  </si>
  <si>
    <t>バス</t>
    <phoneticPr fontId="4"/>
  </si>
  <si>
    <t>水色部分に日数を入力してください。</t>
    <rPh sb="0" eb="2">
      <t>ミズイロ</t>
    </rPh>
    <rPh sb="2" eb="4">
      <t>ブブン</t>
    </rPh>
    <rPh sb="5" eb="7">
      <t>ニッスウ</t>
    </rPh>
    <rPh sb="8" eb="10">
      <t>ニュウリョク</t>
    </rPh>
    <phoneticPr fontId="4"/>
  </si>
  <si>
    <t>車</t>
    <rPh sb="0" eb="1">
      <t>シャ</t>
    </rPh>
    <phoneticPr fontId="4"/>
  </si>
  <si>
    <t>徒歩又は自転車</t>
    <rPh sb="0" eb="2">
      <t>トホ</t>
    </rPh>
    <rPh sb="2" eb="3">
      <t>マタ</t>
    </rPh>
    <rPh sb="4" eb="7">
      <t>ジテンシャ</t>
    </rPh>
    <phoneticPr fontId="4"/>
  </si>
  <si>
    <t>（参考：国土交通省）</t>
    <rPh sb="1" eb="3">
      <t>サンコウ</t>
    </rPh>
    <rPh sb="4" eb="6">
      <t>コクド</t>
    </rPh>
    <rPh sb="6" eb="9">
      <t>コウツウショウ</t>
    </rPh>
    <phoneticPr fontId="4"/>
  </si>
  <si>
    <t>車で移動する距離(km)</t>
    <rPh sb="0" eb="1">
      <t>クルマ</t>
    </rPh>
    <rPh sb="2" eb="4">
      <t>イドウ</t>
    </rPh>
    <rPh sb="6" eb="8">
      <t>キョリ</t>
    </rPh>
    <phoneticPr fontId="4"/>
  </si>
  <si>
    <t>社員A</t>
    <rPh sb="0" eb="2">
      <t>シャイン</t>
    </rPh>
    <phoneticPr fontId="4"/>
  </si>
  <si>
    <t>社員B</t>
    <rPh sb="0" eb="2">
      <t>シャイン</t>
    </rPh>
    <phoneticPr fontId="4"/>
  </si>
  <si>
    <t>社員C</t>
    <rPh sb="0" eb="2">
      <t>シャイン</t>
    </rPh>
    <phoneticPr fontId="4"/>
  </si>
  <si>
    <t>社員D</t>
    <rPh sb="0" eb="2">
      <t>シャイン</t>
    </rPh>
    <phoneticPr fontId="4"/>
  </si>
  <si>
    <t>バスによるCO2排出量（kg-CO2）</t>
    <rPh sb="8" eb="11">
      <t>ハイシュツリョウ</t>
    </rPh>
    <phoneticPr fontId="4"/>
  </si>
  <si>
    <t>車通勤から、テレワーク・自宅作業に変更したことによる１日のCO2排出削減量（kg-CO2)</t>
    <rPh sb="12" eb="14">
      <t>ジタク</t>
    </rPh>
    <rPh sb="14" eb="16">
      <t>サギョウ</t>
    </rPh>
    <rPh sb="27" eb="28">
      <t>ニチ</t>
    </rPh>
    <rPh sb="32" eb="34">
      <t>ハイシュツ</t>
    </rPh>
    <rPh sb="34" eb="36">
      <t>サクゲン</t>
    </rPh>
    <rPh sb="36" eb="37">
      <t>リョウ</t>
    </rPh>
    <phoneticPr fontId="4"/>
  </si>
  <si>
    <t>×</t>
    <phoneticPr fontId="4"/>
  </si>
  <si>
    <t>＝</t>
    <phoneticPr fontId="4"/>
  </si>
  <si>
    <t>該当する各項目の水色部分に数値を入力してください。</t>
    <rPh sb="0" eb="2">
      <t>ガイトウ</t>
    </rPh>
    <rPh sb="4" eb="7">
      <t>カクコウモク</t>
    </rPh>
    <rPh sb="8" eb="12">
      <t>ミズイロブブン</t>
    </rPh>
    <rPh sb="13" eb="15">
      <t>スウチ</t>
    </rPh>
    <rPh sb="16" eb="18">
      <t>ニュウリョク</t>
    </rPh>
    <phoneticPr fontId="4"/>
  </si>
  <si>
    <t>・パソコンは、オフィスで使用しているものと同様とする。</t>
    <rPh sb="12" eb="14">
      <t>シヨウ</t>
    </rPh>
    <rPh sb="21" eb="23">
      <t>ドウヨウ</t>
    </rPh>
    <phoneticPr fontId="4"/>
  </si>
  <si>
    <t>・上記以外のエネルギーは使用しない。</t>
    <rPh sb="1" eb="5">
      <t>ジョウキイガイ</t>
    </rPh>
    <rPh sb="12" eb="14">
      <t>シヨウ</t>
    </rPh>
    <phoneticPr fontId="4"/>
  </si>
  <si>
    <t>【冷暖房】</t>
    <rPh sb="1" eb="4">
      <t>レイダンボウ</t>
    </rPh>
    <phoneticPr fontId="4"/>
  </si>
  <si>
    <t>社員がテレワークすることによって使用しない冷暖房機器の割合（％）</t>
    <rPh sb="0" eb="2">
      <t>シャイン</t>
    </rPh>
    <rPh sb="16" eb="18">
      <t>シヨウ</t>
    </rPh>
    <rPh sb="21" eb="24">
      <t>レイダンボウ</t>
    </rPh>
    <rPh sb="24" eb="26">
      <t>キキ</t>
    </rPh>
    <rPh sb="27" eb="29">
      <t>ワリアイ</t>
    </rPh>
    <phoneticPr fontId="4"/>
  </si>
  <si>
    <t>（参考：一般財団法人省エネルギーセンター）</t>
    <rPh sb="1" eb="3">
      <t>サンコウ</t>
    </rPh>
    <rPh sb="4" eb="10">
      <t>イッパンザイダンホウジン</t>
    </rPh>
    <rPh sb="10" eb="11">
      <t>ショウ</t>
    </rPh>
    <phoneticPr fontId="4"/>
  </si>
  <si>
    <t>【照明】</t>
    <rPh sb="1" eb="3">
      <t>ショウメイ</t>
    </rPh>
    <phoneticPr fontId="4"/>
  </si>
  <si>
    <t>社員がテレワークすることによって使用しない照明の割合（％）</t>
    <rPh sb="0" eb="2">
      <t>シャイン</t>
    </rPh>
    <rPh sb="16" eb="18">
      <t>シヨウ</t>
    </rPh>
    <rPh sb="21" eb="23">
      <t>ショウメイ</t>
    </rPh>
    <rPh sb="24" eb="26">
      <t>ワリアイ</t>
    </rPh>
    <phoneticPr fontId="4"/>
  </si>
  <si>
    <t>÷</t>
    <phoneticPr fontId="4"/>
  </si>
  <si>
    <t>年間業務日数（日）⑦</t>
    <rPh sb="0" eb="2">
      <t>ネンカン</t>
    </rPh>
    <rPh sb="2" eb="4">
      <t>ギョウム</t>
    </rPh>
    <rPh sb="4" eb="6">
      <t>ニッスウ</t>
    </rPh>
    <rPh sb="7" eb="8">
      <t>ニチ</t>
    </rPh>
    <phoneticPr fontId="4"/>
  </si>
  <si>
    <t>1日の業務時間（h）</t>
    <rPh sb="1" eb="2">
      <t>ニチ</t>
    </rPh>
    <rPh sb="3" eb="5">
      <t>ギョウム</t>
    </rPh>
    <rPh sb="5" eb="7">
      <t>ジカン</t>
    </rPh>
    <phoneticPr fontId="4"/>
  </si>
  <si>
    <t>オフィス</t>
    <phoneticPr fontId="4"/>
  </si>
  <si>
    <t>工場・事業所等</t>
    <rPh sb="0" eb="2">
      <t>コウジョウ</t>
    </rPh>
    <rPh sb="3" eb="6">
      <t>ジギョウショ</t>
    </rPh>
    <rPh sb="6" eb="7">
      <t>トウ</t>
    </rPh>
    <phoneticPr fontId="4"/>
  </si>
  <si>
    <t xml:space="preserve">(2)-1 </t>
    <phoneticPr fontId="4"/>
  </si>
  <si>
    <t xml:space="preserve">（2)-2 </t>
    <phoneticPr fontId="4"/>
  </si>
  <si>
    <t>1日の平均残業時間（ｈ）</t>
    <rPh sb="1" eb="2">
      <t>ニチ</t>
    </rPh>
    <rPh sb="3" eb="5">
      <t>ヘイキン</t>
    </rPh>
    <rPh sb="5" eb="7">
      <t>ザンギョウ</t>
    </rPh>
    <rPh sb="7" eb="9">
      <t>ジカン</t>
    </rPh>
    <phoneticPr fontId="4"/>
  </si>
  <si>
    <t>⇒</t>
    <phoneticPr fontId="4"/>
  </si>
  <si>
    <t>削減した年間の労働時間
（h）⑨</t>
    <rPh sb="0" eb="2">
      <t>サクゲン</t>
    </rPh>
    <rPh sb="4" eb="6">
      <t>ネンカン</t>
    </rPh>
    <rPh sb="7" eb="11">
      <t>ロウドウジカン</t>
    </rPh>
    <phoneticPr fontId="4"/>
  </si>
  <si>
    <t>月</t>
    <rPh sb="0" eb="1">
      <t>ツキ</t>
    </rPh>
    <phoneticPr fontId="4"/>
  </si>
  <si>
    <t>合計（削減した年間の労働時間（h））</t>
    <rPh sb="0" eb="2">
      <t>ゴウケイ</t>
    </rPh>
    <rPh sb="3" eb="5">
      <t>サクゲン</t>
    </rPh>
    <rPh sb="7" eb="9">
      <t>ネンカン</t>
    </rPh>
    <rPh sb="10" eb="14">
      <t>ロウドウジカン</t>
    </rPh>
    <phoneticPr fontId="4"/>
  </si>
  <si>
    <t>該当する各項目の水色部分に数値等を入力してください。</t>
    <rPh sb="0" eb="2">
      <t>ガイトウ</t>
    </rPh>
    <rPh sb="4" eb="7">
      <t>カクコウモク</t>
    </rPh>
    <rPh sb="8" eb="12">
      <t>ミズイロブブン</t>
    </rPh>
    <rPh sb="13" eb="15">
      <t>スウチ</t>
    </rPh>
    <rPh sb="15" eb="16">
      <t>トウ</t>
    </rPh>
    <rPh sb="17" eb="19">
      <t>ニュウリョク</t>
    </rPh>
    <phoneticPr fontId="4"/>
  </si>
  <si>
    <t>冷暖房を使用する月数（月）</t>
    <rPh sb="0" eb="3">
      <t>レイダンボウ</t>
    </rPh>
    <rPh sb="4" eb="6">
      <t>シヨウ</t>
    </rPh>
    <rPh sb="8" eb="10">
      <t>ツキスウ</t>
    </rPh>
    <rPh sb="11" eb="12">
      <t>ゲツ</t>
    </rPh>
    <phoneticPr fontId="4"/>
  </si>
  <si>
    <t>夏季（冷房時：26℃⇒28℃）</t>
    <rPh sb="0" eb="2">
      <t>カキ</t>
    </rPh>
    <rPh sb="3" eb="5">
      <t>レイボウ</t>
    </rPh>
    <rPh sb="5" eb="6">
      <t>ジ</t>
    </rPh>
    <phoneticPr fontId="4"/>
  </si>
  <si>
    <t>冬季（暖房時：22℃⇒20℃）</t>
    <rPh sb="0" eb="2">
      <t>トウキ</t>
    </rPh>
    <rPh sb="3" eb="5">
      <t>ダンボウ</t>
    </rPh>
    <rPh sb="5" eb="6">
      <t>ジ</t>
    </rPh>
    <phoneticPr fontId="4"/>
  </si>
  <si>
    <t>大規模事務所ビル（契約電力500kW以上）</t>
    <rPh sb="0" eb="3">
      <t>ダイキボ</t>
    </rPh>
    <rPh sb="3" eb="5">
      <t>ジム</t>
    </rPh>
    <rPh sb="5" eb="6">
      <t>ショ</t>
    </rPh>
    <rPh sb="9" eb="11">
      <t>ケイヤク</t>
    </rPh>
    <rPh sb="11" eb="13">
      <t>デンリョク</t>
    </rPh>
    <rPh sb="18" eb="20">
      <t>イジョウ</t>
    </rPh>
    <phoneticPr fontId="4"/>
  </si>
  <si>
    <t>小規模事務所ビル（契約電力500kW未満）</t>
    <rPh sb="0" eb="3">
      <t>ショウキボ</t>
    </rPh>
    <rPh sb="3" eb="5">
      <t>ジム</t>
    </rPh>
    <rPh sb="5" eb="6">
      <t>ショ</t>
    </rPh>
    <rPh sb="9" eb="11">
      <t>ケイヤク</t>
    </rPh>
    <rPh sb="11" eb="13">
      <t>デンリョク</t>
    </rPh>
    <rPh sb="18" eb="20">
      <t>ミマン</t>
    </rPh>
    <phoneticPr fontId="4"/>
  </si>
  <si>
    <t>（参考：一般財団法人省エネルギーセンター、東北電力）</t>
    <rPh sb="1" eb="3">
      <t>サンコウ</t>
    </rPh>
    <rPh sb="4" eb="10">
      <t>イッパンザイダンホウジン</t>
    </rPh>
    <rPh sb="10" eb="11">
      <t>ショウ</t>
    </rPh>
    <rPh sb="21" eb="25">
      <t>トウホクデンリョク</t>
    </rPh>
    <phoneticPr fontId="4"/>
  </si>
  <si>
    <t>【間引き点灯をすることで得られるCO2排出削減量】</t>
    <rPh sb="1" eb="3">
      <t>マビ</t>
    </rPh>
    <rPh sb="4" eb="6">
      <t>テントウ</t>
    </rPh>
    <rPh sb="12" eb="13">
      <t>エ</t>
    </rPh>
    <rPh sb="19" eb="24">
      <t>ハイシュツサクゲンリョウ</t>
    </rPh>
    <phoneticPr fontId="4"/>
  </si>
  <si>
    <t>【従来型蛍光灯からLEDに交換することで得られるCO2排出削減量】</t>
    <rPh sb="1" eb="3">
      <t>ジュウライ</t>
    </rPh>
    <rPh sb="3" eb="4">
      <t>カタ</t>
    </rPh>
    <rPh sb="4" eb="7">
      <t>ケイコウトウ</t>
    </rPh>
    <rPh sb="13" eb="15">
      <t>コウカン</t>
    </rPh>
    <rPh sb="20" eb="21">
      <t>エ</t>
    </rPh>
    <rPh sb="27" eb="32">
      <t>ハイシュツサクゲンリョウ</t>
    </rPh>
    <phoneticPr fontId="4"/>
  </si>
  <si>
    <t>CO2排出係数(kg-CO2/kWh）</t>
    <rPh sb="3" eb="7">
      <t>ハイシュツケイスウ</t>
    </rPh>
    <phoneticPr fontId="4"/>
  </si>
  <si>
    <t>年間のCO2削減量(kg-CO2)</t>
    <rPh sb="0" eb="2">
      <t>ネンカン</t>
    </rPh>
    <rPh sb="6" eb="8">
      <t>サクゲン</t>
    </rPh>
    <rPh sb="8" eb="9">
      <t>リョウ</t>
    </rPh>
    <phoneticPr fontId="4"/>
  </si>
  <si>
    <t>LED化した本数（本）</t>
    <rPh sb="3" eb="4">
      <t>カ</t>
    </rPh>
    <rPh sb="6" eb="8">
      <t>ホンスウ</t>
    </rPh>
    <rPh sb="9" eb="10">
      <t>ホン</t>
    </rPh>
    <phoneticPr fontId="4"/>
  </si>
  <si>
    <t>CO2排出係数（kg-CO2/kWh）</t>
    <rPh sb="3" eb="5">
      <t>ハイシュツ</t>
    </rPh>
    <rPh sb="5" eb="7">
      <t>ケイスウ</t>
    </rPh>
    <phoneticPr fontId="4"/>
  </si>
  <si>
    <t>従来型蛍光灯でのケース</t>
    <rPh sb="0" eb="6">
      <t>ジュウライカタケイコウトウ</t>
    </rPh>
    <phoneticPr fontId="4"/>
  </si>
  <si>
    <t>ケース１</t>
    <phoneticPr fontId="4"/>
  </si>
  <si>
    <t>LEDでのケース</t>
    <phoneticPr fontId="4"/>
  </si>
  <si>
    <t>ケース２</t>
    <phoneticPr fontId="4"/>
  </si>
  <si>
    <t>合計</t>
    <rPh sb="0" eb="2">
      <t>ゴウケイ</t>
    </rPh>
    <phoneticPr fontId="4"/>
  </si>
  <si>
    <t>・昨年度まで、給湯器を使用していたが、本年度以降、給湯器は使用しない。</t>
    <rPh sb="1" eb="4">
      <t>サクネンド</t>
    </rPh>
    <rPh sb="7" eb="10">
      <t>キュウトウキ</t>
    </rPh>
    <rPh sb="11" eb="13">
      <t>シヨウ</t>
    </rPh>
    <rPh sb="19" eb="22">
      <t>ホンネンド</t>
    </rPh>
    <rPh sb="22" eb="24">
      <t>イコウ</t>
    </rPh>
    <rPh sb="25" eb="28">
      <t>キュウトウキ</t>
    </rPh>
    <rPh sb="29" eb="31">
      <t>シヨウ</t>
    </rPh>
    <phoneticPr fontId="4"/>
  </si>
  <si>
    <t>台数（台）</t>
    <rPh sb="0" eb="2">
      <t>ダイスウ</t>
    </rPh>
    <rPh sb="3" eb="4">
      <t>ダイ</t>
    </rPh>
    <phoneticPr fontId="4"/>
  </si>
  <si>
    <t>1日のうち停止する時間数(h)</t>
    <rPh sb="1" eb="2">
      <t>ニチ</t>
    </rPh>
    <rPh sb="5" eb="7">
      <t>テイシ</t>
    </rPh>
    <rPh sb="9" eb="11">
      <t>ジカン</t>
    </rPh>
    <rPh sb="11" eb="12">
      <t>スウ</t>
    </rPh>
    <phoneticPr fontId="4"/>
  </si>
  <si>
    <t>缶・ボトル</t>
    <rPh sb="0" eb="1">
      <t>カン</t>
    </rPh>
    <phoneticPr fontId="4"/>
  </si>
  <si>
    <t>年間消費電力量(kwh)</t>
    <rPh sb="0" eb="6">
      <t>ネンカンショウヒデンリョク</t>
    </rPh>
    <rPh sb="6" eb="7">
      <t>リョウ</t>
    </rPh>
    <phoneticPr fontId="4"/>
  </si>
  <si>
    <t>1時間当たりの消費電力量(kwh)</t>
    <rPh sb="1" eb="4">
      <t>ジカンア</t>
    </rPh>
    <rPh sb="7" eb="12">
      <t>ショウヒデンリョクリョウ</t>
    </rPh>
    <phoneticPr fontId="4"/>
  </si>
  <si>
    <t>（参考：一般社団法人日本自動販売システム機械工業会）</t>
    <rPh sb="1" eb="3">
      <t>サンコウ</t>
    </rPh>
    <rPh sb="4" eb="6">
      <t>イッパン</t>
    </rPh>
    <rPh sb="6" eb="8">
      <t>シャダン</t>
    </rPh>
    <rPh sb="8" eb="10">
      <t>ホウジン</t>
    </rPh>
    <rPh sb="10" eb="12">
      <t>ニホン</t>
    </rPh>
    <rPh sb="12" eb="16">
      <t>ジドウハンバイ</t>
    </rPh>
    <rPh sb="20" eb="22">
      <t>キカイ</t>
    </rPh>
    <rPh sb="22" eb="25">
      <t>コウギョウカイ</t>
    </rPh>
    <phoneticPr fontId="4"/>
  </si>
  <si>
    <t>エレベーターの使用を停止した年間日数（日）</t>
    <rPh sb="7" eb="9">
      <t>シヨウ</t>
    </rPh>
    <rPh sb="10" eb="12">
      <t>テイシ</t>
    </rPh>
    <rPh sb="14" eb="16">
      <t>ネンカン</t>
    </rPh>
    <rPh sb="16" eb="18">
      <t>ニッスウ</t>
    </rPh>
    <rPh sb="19" eb="20">
      <t>ニチ</t>
    </rPh>
    <phoneticPr fontId="4"/>
  </si>
  <si>
    <t>（参考：環境省グリーン・バリューチェーンプラットフォーム、板硝子協会、一般財団法人省エネルギーセンター）</t>
    <rPh sb="1" eb="3">
      <t>サンコウ</t>
    </rPh>
    <rPh sb="4" eb="7">
      <t>カンキョウショウ</t>
    </rPh>
    <rPh sb="29" eb="30">
      <t>イタ</t>
    </rPh>
    <rPh sb="30" eb="32">
      <t>ガラス</t>
    </rPh>
    <rPh sb="32" eb="34">
      <t>キョウカイ</t>
    </rPh>
    <rPh sb="35" eb="41">
      <t>イッパンザイダンホウジン</t>
    </rPh>
    <rPh sb="41" eb="42">
      <t>ショウ</t>
    </rPh>
    <phoneticPr fontId="4"/>
  </si>
  <si>
    <t>(1)炭素生産性</t>
    <rPh sb="3" eb="5">
      <t>タンソ</t>
    </rPh>
    <rPh sb="5" eb="8">
      <t>セイサンセイ</t>
    </rPh>
    <phoneticPr fontId="4"/>
  </si>
  <si>
    <t>(2)労働生産性</t>
    <rPh sb="3" eb="7">
      <t>ロウドウセイサン</t>
    </rPh>
    <rPh sb="7" eb="8">
      <t>セイ</t>
    </rPh>
    <phoneticPr fontId="4"/>
  </si>
  <si>
    <t>売上高（万円）②</t>
    <rPh sb="0" eb="3">
      <t>ウリアゲダカ</t>
    </rPh>
    <rPh sb="4" eb="6">
      <t>マンエン</t>
    </rPh>
    <phoneticPr fontId="4"/>
  </si>
  <si>
    <t>=</t>
    <phoneticPr fontId="4"/>
  </si>
  <si>
    <t>労働1時間当たりの売上高（万円）</t>
    <rPh sb="0" eb="2">
      <t>ロウドウ</t>
    </rPh>
    <rPh sb="3" eb="6">
      <t>ジカンア</t>
    </rPh>
    <rPh sb="9" eb="12">
      <t>ウリアゲダカ</t>
    </rPh>
    <rPh sb="13" eb="15">
      <t>マンエン</t>
    </rPh>
    <phoneticPr fontId="4"/>
  </si>
  <si>
    <t>年間総労働時間（h）④-3</t>
    <rPh sb="0" eb="5">
      <t>ネンカンソウロウドウ</t>
    </rPh>
    <rPh sb="5" eb="7">
      <t>ジカン</t>
    </rPh>
    <phoneticPr fontId="4"/>
  </si>
  <si>
    <t>【設定温度を22℃から20℃に設定することで想定される暖房時の削減効果】</t>
    <rPh sb="1" eb="3">
      <t>セッテイ</t>
    </rPh>
    <rPh sb="3" eb="5">
      <t>オンド</t>
    </rPh>
    <rPh sb="15" eb="17">
      <t>セッテイ</t>
    </rPh>
    <rPh sb="22" eb="24">
      <t>ソウテイ</t>
    </rPh>
    <rPh sb="27" eb="29">
      <t>ダンボウ</t>
    </rPh>
    <rPh sb="29" eb="30">
      <t>ジ</t>
    </rPh>
    <rPh sb="31" eb="33">
      <t>サクゲン</t>
    </rPh>
    <rPh sb="33" eb="35">
      <t>コウカ</t>
    </rPh>
    <phoneticPr fontId="4"/>
  </si>
  <si>
    <t>【設定温度を26℃から28℃設定にすることで想定される冷房時の削減効果】</t>
    <rPh sb="1" eb="5">
      <t>セッテイオンド</t>
    </rPh>
    <rPh sb="14" eb="16">
      <t>セッテイ</t>
    </rPh>
    <rPh sb="22" eb="24">
      <t>ソウテイ</t>
    </rPh>
    <rPh sb="27" eb="29">
      <t>レイボウ</t>
    </rPh>
    <rPh sb="29" eb="30">
      <t>ジ</t>
    </rPh>
    <rPh sb="31" eb="35">
      <t>サクゲンコウカ</t>
    </rPh>
    <phoneticPr fontId="4"/>
  </si>
  <si>
    <t>【プルダウン用数値】</t>
    <rPh sb="6" eb="7">
      <t>ヨウ</t>
    </rPh>
    <rPh sb="7" eb="9">
      <t>スウチ</t>
    </rPh>
    <phoneticPr fontId="4"/>
  </si>
  <si>
    <t>＊消去・変更はしないでください。</t>
    <rPh sb="1" eb="3">
      <t>ショウキョ</t>
    </rPh>
    <rPh sb="4" eb="6">
      <t>ヘンコウ</t>
    </rPh>
    <phoneticPr fontId="4"/>
  </si>
  <si>
    <t>・冷暖房の使用は、１日８時間の使用と想定する。</t>
    <rPh sb="1" eb="4">
      <t>レイダンボウ</t>
    </rPh>
    <rPh sb="5" eb="7">
      <t>シヨウ</t>
    </rPh>
    <rPh sb="10" eb="11">
      <t>ニチ</t>
    </rPh>
    <rPh sb="12" eb="14">
      <t>ジカン</t>
    </rPh>
    <rPh sb="15" eb="17">
      <t>シヨウ</t>
    </rPh>
    <rPh sb="18" eb="20">
      <t>ソウテイ</t>
    </rPh>
    <phoneticPr fontId="4"/>
  </si>
  <si>
    <t>【想定するケース】</t>
    <rPh sb="1" eb="3">
      <t>ソウテイ</t>
    </rPh>
    <phoneticPr fontId="4"/>
  </si>
  <si>
    <t>・自宅では、冷暖房を使用しない。又は、同居している人間が、日常的に使用する。（自宅作業に伴い追加的に冷暖房を使用しない。）</t>
    <rPh sb="1" eb="3">
      <t>ジタク</t>
    </rPh>
    <rPh sb="6" eb="9">
      <t>レイダンボウ</t>
    </rPh>
    <rPh sb="10" eb="12">
      <t>シヨウ</t>
    </rPh>
    <rPh sb="16" eb="17">
      <t>マタ</t>
    </rPh>
    <rPh sb="19" eb="21">
      <t>ドウキョ</t>
    </rPh>
    <rPh sb="25" eb="27">
      <t>ニンゲン</t>
    </rPh>
    <rPh sb="29" eb="32">
      <t>ニチジョウテキ</t>
    </rPh>
    <rPh sb="33" eb="35">
      <t>シヨウ</t>
    </rPh>
    <phoneticPr fontId="4"/>
  </si>
  <si>
    <t>・自宅では、同居している人間が、照明を日常的に使用している。（自宅作業に伴い追加的に照明を使用しない。）</t>
    <rPh sb="1" eb="3">
      <t>ジタク</t>
    </rPh>
    <rPh sb="6" eb="8">
      <t>ドウキョ</t>
    </rPh>
    <rPh sb="12" eb="14">
      <t>ニンゲン</t>
    </rPh>
    <rPh sb="16" eb="18">
      <t>ショウメイ</t>
    </rPh>
    <rPh sb="19" eb="22">
      <t>ニチジョウテキ</t>
    </rPh>
    <rPh sb="23" eb="25">
      <t>シヨウ</t>
    </rPh>
    <rPh sb="42" eb="44">
      <t>ショウメイ</t>
    </rPh>
    <phoneticPr fontId="4"/>
  </si>
  <si>
    <t>・この算定シートにおける冷暖房の設定温度に関する取組では、冷暖房の設定温度をそれぞれ2℃ずつ変更することで得られる削減効果を前提として算定する。</t>
    <rPh sb="3" eb="5">
      <t>サンテイ</t>
    </rPh>
    <rPh sb="12" eb="15">
      <t>レイダンボウ</t>
    </rPh>
    <rPh sb="16" eb="18">
      <t>セッテイ</t>
    </rPh>
    <rPh sb="18" eb="20">
      <t>オンド</t>
    </rPh>
    <rPh sb="21" eb="22">
      <t>カン</t>
    </rPh>
    <rPh sb="24" eb="25">
      <t>ト</t>
    </rPh>
    <rPh sb="25" eb="26">
      <t>ク</t>
    </rPh>
    <rPh sb="29" eb="32">
      <t>レイダンボウ</t>
    </rPh>
    <rPh sb="33" eb="37">
      <t>セッテイオンド</t>
    </rPh>
    <rPh sb="46" eb="48">
      <t>ヘンコウ</t>
    </rPh>
    <rPh sb="53" eb="54">
      <t>エ</t>
    </rPh>
    <rPh sb="57" eb="59">
      <t>サクゲン</t>
    </rPh>
    <rPh sb="59" eb="61">
      <t>コウカ</t>
    </rPh>
    <rPh sb="62" eb="64">
      <t>ゼンテイ</t>
    </rPh>
    <rPh sb="67" eb="69">
      <t>サンテイ</t>
    </rPh>
    <phoneticPr fontId="4"/>
  </si>
  <si>
    <t>＊オフィスのエネルギー消費における空調の割合を28％と想定します。</t>
    <rPh sb="11" eb="13">
      <t>ショウヒ</t>
    </rPh>
    <rPh sb="17" eb="19">
      <t>クウチョウ</t>
    </rPh>
    <rPh sb="20" eb="22">
      <t>ワリアイ</t>
    </rPh>
    <rPh sb="27" eb="29">
      <t>ソウテイ</t>
    </rPh>
    <phoneticPr fontId="4"/>
  </si>
  <si>
    <t>＊オフィスのエネルギー消費における照明の割合を40％と想定します。</t>
    <rPh sb="11" eb="13">
      <t>ショウヒ</t>
    </rPh>
    <rPh sb="17" eb="19">
      <t>ショウメイ</t>
    </rPh>
    <rPh sb="20" eb="22">
      <t>ワリアイ</t>
    </rPh>
    <rPh sb="27" eb="29">
      <t>ソウテイ</t>
    </rPh>
    <phoneticPr fontId="4"/>
  </si>
  <si>
    <t>＊上記取組内容が全て実施されていることがCO2削減量算出の条件となります。</t>
    <rPh sb="1" eb="3">
      <t>ジョウキ</t>
    </rPh>
    <rPh sb="3" eb="4">
      <t>ト</t>
    </rPh>
    <rPh sb="4" eb="5">
      <t>ク</t>
    </rPh>
    <rPh sb="5" eb="7">
      <t>ナイヨウ</t>
    </rPh>
    <rPh sb="8" eb="9">
      <t>スベ</t>
    </rPh>
    <rPh sb="10" eb="12">
      <t>ジッシ</t>
    </rPh>
    <rPh sb="23" eb="25">
      <t>サクゲン</t>
    </rPh>
    <rPh sb="25" eb="26">
      <t>リョウ</t>
    </rPh>
    <rPh sb="26" eb="28">
      <t>サンシュツ</t>
    </rPh>
    <rPh sb="29" eb="31">
      <t>ジョウケン</t>
    </rPh>
    <phoneticPr fontId="4"/>
  </si>
  <si>
    <t>・照明の間引き点灯をします。</t>
    <rPh sb="1" eb="3">
      <t>ショウメイ</t>
    </rPh>
    <rPh sb="4" eb="6">
      <t>マビ</t>
    </rPh>
    <rPh sb="7" eb="9">
      <t>テントウ</t>
    </rPh>
    <phoneticPr fontId="4"/>
  </si>
  <si>
    <t>・照明を従来型蛍光灯からLEDに交換します。</t>
    <rPh sb="1" eb="3">
      <t>ショウメイ</t>
    </rPh>
    <rPh sb="4" eb="10">
      <t>ジュウライカタケイコウトウ</t>
    </rPh>
    <rPh sb="16" eb="18">
      <t>コウカン</t>
    </rPh>
    <phoneticPr fontId="4"/>
  </si>
  <si>
    <t>＊従来型蛍光灯1本当たりの消費電力を40W、LED1本当たりの消費電力を13.1Wと想定します。</t>
    <rPh sb="1" eb="7">
      <t>ジュウライカタケイコウトウ</t>
    </rPh>
    <rPh sb="8" eb="9">
      <t>ホン</t>
    </rPh>
    <rPh sb="9" eb="10">
      <t>ア</t>
    </rPh>
    <rPh sb="13" eb="15">
      <t>ショウヒ</t>
    </rPh>
    <rPh sb="15" eb="17">
      <t>デンリョク</t>
    </rPh>
    <rPh sb="26" eb="28">
      <t>ホンア</t>
    </rPh>
    <rPh sb="31" eb="35">
      <t>ショウヒデンリョク</t>
    </rPh>
    <rPh sb="42" eb="44">
      <t>ソウテイ</t>
    </rPh>
    <phoneticPr fontId="4"/>
  </si>
  <si>
    <t>＊オフィスのエネルギー消費における、給湯器の割合を0.8%と想定します。</t>
    <rPh sb="11" eb="13">
      <t>ショウヒ</t>
    </rPh>
    <rPh sb="18" eb="21">
      <t>キュウトウキ</t>
    </rPh>
    <rPh sb="22" eb="24">
      <t>ワリアイ</t>
    </rPh>
    <rPh sb="30" eb="32">
      <t>ソウテイ</t>
    </rPh>
    <phoneticPr fontId="4"/>
  </si>
  <si>
    <t>複数あるエレベーターのうち、1台の使用を停止することでCO2排出の削減を行います。</t>
    <rPh sb="0" eb="2">
      <t>フクスウ</t>
    </rPh>
    <rPh sb="15" eb="16">
      <t>ダイ</t>
    </rPh>
    <rPh sb="17" eb="19">
      <t>シヨウ</t>
    </rPh>
    <rPh sb="20" eb="22">
      <t>テイシ</t>
    </rPh>
    <rPh sb="30" eb="32">
      <t>ハイシュツ</t>
    </rPh>
    <rPh sb="33" eb="35">
      <t>サクゲン</t>
    </rPh>
    <rPh sb="36" eb="37">
      <t>オコナ</t>
    </rPh>
    <phoneticPr fontId="4"/>
  </si>
  <si>
    <t>＊オフィスのエネルギー消費におけるエレベーターの割合を2.8%と想定します。</t>
    <rPh sb="11" eb="13">
      <t>ショウヒ</t>
    </rPh>
    <rPh sb="24" eb="26">
      <t>ワリアイ</t>
    </rPh>
    <rPh sb="32" eb="34">
      <t>ソウテイ</t>
    </rPh>
    <phoneticPr fontId="4"/>
  </si>
  <si>
    <t>・全ての窓について、熱の出入りが小さい窓（複層ガラスなど）を採用し、高い断熱性の確保を行います。</t>
    <rPh sb="1" eb="2">
      <t>スベ</t>
    </rPh>
    <rPh sb="4" eb="5">
      <t>マド</t>
    </rPh>
    <rPh sb="10" eb="11">
      <t>ネツ</t>
    </rPh>
    <rPh sb="12" eb="14">
      <t>デイ</t>
    </rPh>
    <rPh sb="16" eb="17">
      <t>チイ</t>
    </rPh>
    <rPh sb="19" eb="20">
      <t>マド</t>
    </rPh>
    <rPh sb="21" eb="23">
      <t>フクソウ</t>
    </rPh>
    <rPh sb="30" eb="32">
      <t>サイヨウ</t>
    </rPh>
    <rPh sb="34" eb="35">
      <t>タカ</t>
    </rPh>
    <rPh sb="36" eb="39">
      <t>ダンネツセイ</t>
    </rPh>
    <rPh sb="40" eb="42">
      <t>カクホ</t>
    </rPh>
    <rPh sb="43" eb="44">
      <t>オコナ</t>
    </rPh>
    <phoneticPr fontId="4"/>
  </si>
  <si>
    <t>＊以下のCO2削減量は、取組を開始した初年度のみ有効な数値です。</t>
    <rPh sb="1" eb="3">
      <t>イカ</t>
    </rPh>
    <rPh sb="7" eb="9">
      <t>サクゲン</t>
    </rPh>
    <rPh sb="9" eb="10">
      <t>リョウ</t>
    </rPh>
    <rPh sb="12" eb="13">
      <t>ト</t>
    </rPh>
    <rPh sb="13" eb="14">
      <t>ク</t>
    </rPh>
    <rPh sb="15" eb="17">
      <t>カイシ</t>
    </rPh>
    <rPh sb="19" eb="22">
      <t>ショネンド</t>
    </rPh>
    <rPh sb="24" eb="26">
      <t>ユウコウ</t>
    </rPh>
    <rPh sb="27" eb="29">
      <t>スウチ</t>
    </rPh>
    <phoneticPr fontId="4"/>
  </si>
  <si>
    <t>＊一般モデルの窓から断熱性の高い窓（複層ガラスなど）への交換により、オフィスにおける空調によるCO2排出量の30％を削減できると想定します。</t>
    <rPh sb="1" eb="3">
      <t>イッパン</t>
    </rPh>
    <rPh sb="7" eb="8">
      <t>マド</t>
    </rPh>
    <rPh sb="10" eb="13">
      <t>ダンネツセイ</t>
    </rPh>
    <rPh sb="14" eb="15">
      <t>タカ</t>
    </rPh>
    <rPh sb="16" eb="17">
      <t>マド</t>
    </rPh>
    <rPh sb="18" eb="20">
      <t>フクソウ</t>
    </rPh>
    <rPh sb="28" eb="30">
      <t>コウカン</t>
    </rPh>
    <rPh sb="42" eb="44">
      <t>クウチョウ</t>
    </rPh>
    <rPh sb="50" eb="52">
      <t>ハイシュツ</t>
    </rPh>
    <rPh sb="52" eb="53">
      <t>リョウ</t>
    </rPh>
    <rPh sb="58" eb="60">
      <t>サクゲン</t>
    </rPh>
    <rPh sb="64" eb="66">
      <t>ソウテイ</t>
    </rPh>
    <phoneticPr fontId="4"/>
  </si>
  <si>
    <t>【冷暖房及び照明についての
合計】</t>
    <rPh sb="1" eb="4">
      <t>レイダンボウ</t>
    </rPh>
    <rPh sb="4" eb="5">
      <t>オヨ</t>
    </rPh>
    <rPh sb="6" eb="8">
      <t>ショウメイ</t>
    </rPh>
    <rPh sb="14" eb="16">
      <t>ゴウケイ</t>
    </rPh>
    <phoneticPr fontId="4"/>
  </si>
  <si>
    <t>【飲料自動販売機（缶・ボトル）1台当たりの消費電力量】</t>
    <rPh sb="1" eb="3">
      <t>インリョウ</t>
    </rPh>
    <rPh sb="3" eb="5">
      <t>ジドウ</t>
    </rPh>
    <rPh sb="5" eb="8">
      <t>ハンバイキ</t>
    </rPh>
    <rPh sb="9" eb="10">
      <t>カン</t>
    </rPh>
    <rPh sb="16" eb="18">
      <t>ダイア</t>
    </rPh>
    <rPh sb="21" eb="26">
      <t>ショウヒデンリョクリョウ</t>
    </rPh>
    <phoneticPr fontId="4"/>
  </si>
  <si>
    <t>夜間等、使用しない時間帯は、飲料自動販売機（缶・ボトル）の停止を行うことで、CO2排出の削減を行います。</t>
    <rPh sb="0" eb="2">
      <t>ヤカン</t>
    </rPh>
    <rPh sb="2" eb="3">
      <t>トウ</t>
    </rPh>
    <rPh sb="4" eb="6">
      <t>シヨウ</t>
    </rPh>
    <rPh sb="9" eb="12">
      <t>ジカンタイ</t>
    </rPh>
    <rPh sb="14" eb="16">
      <t>インリョウ</t>
    </rPh>
    <rPh sb="16" eb="21">
      <t>ジドウハンバイキ</t>
    </rPh>
    <rPh sb="22" eb="23">
      <t>カン</t>
    </rPh>
    <rPh sb="29" eb="31">
      <t>テイシ</t>
    </rPh>
    <rPh sb="32" eb="33">
      <t>オコナ</t>
    </rPh>
    <rPh sb="41" eb="43">
      <t>ハイシュツ</t>
    </rPh>
    <rPh sb="44" eb="46">
      <t>サクゲン</t>
    </rPh>
    <rPh sb="47" eb="48">
      <t>オコナ</t>
    </rPh>
    <phoneticPr fontId="4"/>
  </si>
  <si>
    <t>使用している飲料自動販売機（缶・ボトル）について取組内容の数値を入力してください。</t>
    <rPh sb="0" eb="2">
      <t>シヨウ</t>
    </rPh>
    <rPh sb="6" eb="13">
      <t>インリョウジドウハンバイキ</t>
    </rPh>
    <rPh sb="14" eb="15">
      <t>カン</t>
    </rPh>
    <rPh sb="24" eb="26">
      <t>トリクミ</t>
    </rPh>
    <rPh sb="26" eb="28">
      <t>ナイヨウ</t>
    </rPh>
    <rPh sb="29" eb="31">
      <t>スウチ</t>
    </rPh>
    <rPh sb="32" eb="34">
      <t>ニュウリョク</t>
    </rPh>
    <phoneticPr fontId="4"/>
  </si>
  <si>
    <t>＊前年度に既に取組んでいる場合は、本年度の追加的な削減量はゼロとなります。取組の継続が求められます。</t>
    <rPh sb="1" eb="4">
      <t>ゼンネンド</t>
    </rPh>
    <rPh sb="5" eb="6">
      <t>スデ</t>
    </rPh>
    <rPh sb="7" eb="8">
      <t>ト</t>
    </rPh>
    <rPh sb="8" eb="9">
      <t>ク</t>
    </rPh>
    <rPh sb="13" eb="15">
      <t>バアイ</t>
    </rPh>
    <rPh sb="17" eb="18">
      <t>ホン</t>
    </rPh>
    <rPh sb="18" eb="20">
      <t>ネンド</t>
    </rPh>
    <rPh sb="21" eb="24">
      <t>ツイカテキ</t>
    </rPh>
    <rPh sb="25" eb="27">
      <t>サクゲン</t>
    </rPh>
    <rPh sb="27" eb="28">
      <t>リョウ</t>
    </rPh>
    <rPh sb="37" eb="38">
      <t>ト</t>
    </rPh>
    <rPh sb="38" eb="39">
      <t>ク</t>
    </rPh>
    <rPh sb="40" eb="42">
      <t>ケイゾク</t>
    </rPh>
    <rPh sb="43" eb="44">
      <t>モト</t>
    </rPh>
    <phoneticPr fontId="4"/>
  </si>
  <si>
    <t>・自宅では、冷暖房を使用しない。又は、同居している人間が、日常的に使用する。（自宅作業に伴い追加的に冷暖房を使用しない。）</t>
    <rPh sb="1" eb="3">
      <t>ジタク</t>
    </rPh>
    <rPh sb="6" eb="9">
      <t>レイダンボウ</t>
    </rPh>
    <rPh sb="10" eb="12">
      <t>シヨウ</t>
    </rPh>
    <rPh sb="16" eb="17">
      <t>マタ</t>
    </rPh>
    <rPh sb="19" eb="21">
      <t>ドウキョ</t>
    </rPh>
    <rPh sb="25" eb="27">
      <t>ニンゲン</t>
    </rPh>
    <rPh sb="29" eb="32">
      <t>ニチジョウテキ</t>
    </rPh>
    <rPh sb="33" eb="35">
      <t>シヨウ</t>
    </rPh>
    <rPh sb="39" eb="41">
      <t>ジタク</t>
    </rPh>
    <rPh sb="41" eb="43">
      <t>サギョウ</t>
    </rPh>
    <rPh sb="44" eb="45">
      <t>トモナ</t>
    </rPh>
    <rPh sb="46" eb="49">
      <t>ツイカテキ</t>
    </rPh>
    <rPh sb="50" eb="53">
      <t>レイダンボウ</t>
    </rPh>
    <rPh sb="54" eb="56">
      <t>シヨウ</t>
    </rPh>
    <phoneticPr fontId="4"/>
  </si>
  <si>
    <t>＊前年度に既に取組んでいる場合は、本年度の追加的削減量はゼロとなります。取組の継続が求められます。</t>
    <rPh sb="1" eb="4">
      <t>ゼンネンド</t>
    </rPh>
    <rPh sb="5" eb="6">
      <t>スデ</t>
    </rPh>
    <rPh sb="7" eb="8">
      <t>ト</t>
    </rPh>
    <rPh sb="8" eb="9">
      <t>ク</t>
    </rPh>
    <rPh sb="13" eb="15">
      <t>バアイ</t>
    </rPh>
    <rPh sb="17" eb="18">
      <t>ホン</t>
    </rPh>
    <rPh sb="18" eb="20">
      <t>ネンド</t>
    </rPh>
    <rPh sb="21" eb="24">
      <t>ツイカテキ</t>
    </rPh>
    <rPh sb="24" eb="26">
      <t>サクゲン</t>
    </rPh>
    <rPh sb="26" eb="27">
      <t>リョウ</t>
    </rPh>
    <rPh sb="36" eb="37">
      <t>ト</t>
    </rPh>
    <rPh sb="37" eb="38">
      <t>ク</t>
    </rPh>
    <rPh sb="39" eb="41">
      <t>ケイゾク</t>
    </rPh>
    <rPh sb="42" eb="43">
      <t>モト</t>
    </rPh>
    <phoneticPr fontId="4"/>
  </si>
  <si>
    <t>下記内容に取組んでいる場合は、下の表の水色部分（削減効果（％））の欄に数値を入力してください。</t>
    <rPh sb="0" eb="2">
      <t>カキ</t>
    </rPh>
    <rPh sb="2" eb="4">
      <t>ナイヨウ</t>
    </rPh>
    <rPh sb="5" eb="6">
      <t>ト</t>
    </rPh>
    <rPh sb="6" eb="7">
      <t>ク</t>
    </rPh>
    <rPh sb="11" eb="13">
      <t>バアイ</t>
    </rPh>
    <rPh sb="15" eb="16">
      <t>シタ</t>
    </rPh>
    <rPh sb="17" eb="18">
      <t>オモテ</t>
    </rPh>
    <rPh sb="19" eb="21">
      <t>ミズイロ</t>
    </rPh>
    <rPh sb="21" eb="23">
      <t>ブブン</t>
    </rPh>
    <rPh sb="24" eb="26">
      <t>サクゲン</t>
    </rPh>
    <rPh sb="26" eb="28">
      <t>コウカ</t>
    </rPh>
    <rPh sb="33" eb="34">
      <t>ラン</t>
    </rPh>
    <rPh sb="35" eb="37">
      <t>スウチ</t>
    </rPh>
    <rPh sb="38" eb="40">
      <t>ニュウリョク</t>
    </rPh>
    <phoneticPr fontId="4"/>
  </si>
  <si>
    <t>　・夏季4ヵ月（6月～9月）の冷房設定温度を26℃設定から28℃に設定しています。</t>
    <rPh sb="2" eb="4">
      <t>カキ</t>
    </rPh>
    <rPh sb="6" eb="7">
      <t>ゲツ</t>
    </rPh>
    <rPh sb="9" eb="10">
      <t>ガツ</t>
    </rPh>
    <rPh sb="12" eb="13">
      <t>ガツ</t>
    </rPh>
    <rPh sb="15" eb="17">
      <t>レイボウ</t>
    </rPh>
    <rPh sb="17" eb="19">
      <t>セッテイ</t>
    </rPh>
    <rPh sb="19" eb="21">
      <t>オンド</t>
    </rPh>
    <rPh sb="25" eb="27">
      <t>セッテイ</t>
    </rPh>
    <rPh sb="33" eb="35">
      <t>セッテイ</t>
    </rPh>
    <phoneticPr fontId="4"/>
  </si>
  <si>
    <t>　・冬季4ヵ月（12月～3月）の暖房設定温度を22℃設定から20℃に設定しています。</t>
    <rPh sb="2" eb="4">
      <t>トウキ</t>
    </rPh>
    <rPh sb="6" eb="7">
      <t>ゲツ</t>
    </rPh>
    <rPh sb="10" eb="11">
      <t>ガツ</t>
    </rPh>
    <rPh sb="13" eb="14">
      <t>ガツ</t>
    </rPh>
    <rPh sb="16" eb="18">
      <t>ダンボウ</t>
    </rPh>
    <rPh sb="18" eb="22">
      <t>セッテイオンド</t>
    </rPh>
    <rPh sb="26" eb="28">
      <t>セッテイ</t>
    </rPh>
    <rPh sb="34" eb="36">
      <t>セッテイ</t>
    </rPh>
    <phoneticPr fontId="4"/>
  </si>
  <si>
    <t>下記内容に取組んでいる場合は、該当する取組につき、水色部分に数値を入力してください。</t>
    <rPh sb="0" eb="2">
      <t>カキ</t>
    </rPh>
    <rPh sb="2" eb="4">
      <t>ナイヨウ</t>
    </rPh>
    <rPh sb="5" eb="7">
      <t>トリク</t>
    </rPh>
    <rPh sb="11" eb="13">
      <t>バアイ</t>
    </rPh>
    <rPh sb="15" eb="17">
      <t>ガイトウ</t>
    </rPh>
    <rPh sb="19" eb="21">
      <t>トリクミ</t>
    </rPh>
    <rPh sb="25" eb="27">
      <t>ミズイロ</t>
    </rPh>
    <rPh sb="27" eb="29">
      <t>ブブン</t>
    </rPh>
    <rPh sb="30" eb="32">
      <t>スウチ</t>
    </rPh>
    <rPh sb="33" eb="35">
      <t>ニュウリョク</t>
    </rPh>
    <phoneticPr fontId="4"/>
  </si>
  <si>
    <t>下記内容に取組んでいる場合は、下表に記載される数値が年間のCO2削減量となります（取り組んでいない場合でも、算出は自動的に行われますが、取組内容とはなりません。）。</t>
    <rPh sb="0" eb="2">
      <t>カキ</t>
    </rPh>
    <rPh sb="2" eb="4">
      <t>ナイヨウ</t>
    </rPh>
    <rPh sb="5" eb="6">
      <t>ト</t>
    </rPh>
    <rPh sb="6" eb="7">
      <t>ク</t>
    </rPh>
    <rPh sb="11" eb="13">
      <t>バアイ</t>
    </rPh>
    <rPh sb="15" eb="17">
      <t>カヒョウ</t>
    </rPh>
    <rPh sb="18" eb="20">
      <t>キサイ</t>
    </rPh>
    <rPh sb="23" eb="25">
      <t>スウチ</t>
    </rPh>
    <rPh sb="26" eb="28">
      <t>ネンカン</t>
    </rPh>
    <rPh sb="32" eb="34">
      <t>サクゲン</t>
    </rPh>
    <rPh sb="34" eb="35">
      <t>リョウ</t>
    </rPh>
    <rPh sb="41" eb="42">
      <t>ト</t>
    </rPh>
    <rPh sb="43" eb="44">
      <t>ク</t>
    </rPh>
    <rPh sb="49" eb="51">
      <t>バアイ</t>
    </rPh>
    <rPh sb="54" eb="56">
      <t>サンシュツ</t>
    </rPh>
    <rPh sb="57" eb="60">
      <t>ジドウテキ</t>
    </rPh>
    <rPh sb="61" eb="62">
      <t>オコナ</t>
    </rPh>
    <rPh sb="68" eb="70">
      <t>トリクミ</t>
    </rPh>
    <rPh sb="70" eb="72">
      <t>ナイヨウ</t>
    </rPh>
    <phoneticPr fontId="4"/>
  </si>
  <si>
    <t>２．炭素生産性及び労働生産性</t>
    <rPh sb="2" eb="6">
      <t>タンソセイサン</t>
    </rPh>
    <rPh sb="6" eb="7">
      <t>セイ</t>
    </rPh>
    <rPh sb="7" eb="8">
      <t>オヨ</t>
    </rPh>
    <rPh sb="9" eb="14">
      <t>ロウドウセイサンセイ</t>
    </rPh>
    <phoneticPr fontId="4"/>
  </si>
  <si>
    <t>2-1 A</t>
    <phoneticPr fontId="4"/>
  </si>
  <si>
    <t>＊取組１及び２－１におけるCO2排出量及び削減量は、通勤によるCO2排出の削減取組のため、オフィス及び工場・事業所等の年間CO2排出量③に換算されていません。そのため、合計値⑩は別箇に記載します。</t>
    <rPh sb="1" eb="3">
      <t>トリクミ</t>
    </rPh>
    <rPh sb="4" eb="5">
      <t>オヨ</t>
    </rPh>
    <rPh sb="16" eb="19">
      <t>ハイシュツリョウ</t>
    </rPh>
    <rPh sb="19" eb="20">
      <t>オヨ</t>
    </rPh>
    <rPh sb="21" eb="23">
      <t>サクゲン</t>
    </rPh>
    <rPh sb="23" eb="24">
      <t>リョウ</t>
    </rPh>
    <rPh sb="26" eb="28">
      <t>ツウキン</t>
    </rPh>
    <rPh sb="34" eb="36">
      <t>ハイシュツ</t>
    </rPh>
    <rPh sb="37" eb="39">
      <t>サクゲン</t>
    </rPh>
    <rPh sb="39" eb="41">
      <t>トリクミ</t>
    </rPh>
    <rPh sb="49" eb="50">
      <t>オヨ</t>
    </rPh>
    <rPh sb="51" eb="53">
      <t>コウジョウ</t>
    </rPh>
    <rPh sb="54" eb="57">
      <t>ジギョウショ</t>
    </rPh>
    <rPh sb="57" eb="58">
      <t>トウ</t>
    </rPh>
    <rPh sb="59" eb="61">
      <t>ネンカン</t>
    </rPh>
    <rPh sb="64" eb="67">
      <t>ハイシュツリョウ</t>
    </rPh>
    <rPh sb="69" eb="71">
      <t>カンサン</t>
    </rPh>
    <rPh sb="84" eb="87">
      <t>ゴウケイチ</t>
    </rPh>
    <rPh sb="89" eb="91">
      <t>ベッコ</t>
    </rPh>
    <rPh sb="92" eb="94">
      <t>キサイ</t>
    </rPh>
    <phoneticPr fontId="4"/>
  </si>
  <si>
    <t>2-2 取組2-2、3及び4の取組の結果による炭素生産性</t>
    <rPh sb="4" eb="6">
      <t>トリクミ</t>
    </rPh>
    <rPh sb="11" eb="12">
      <t>オヨ</t>
    </rPh>
    <rPh sb="15" eb="17">
      <t>トリクミ</t>
    </rPh>
    <rPh sb="18" eb="20">
      <t>ケッカ</t>
    </rPh>
    <rPh sb="23" eb="28">
      <t>タンソセイサンセイ</t>
    </rPh>
    <phoneticPr fontId="4"/>
  </si>
  <si>
    <t>2-2 A</t>
    <phoneticPr fontId="4"/>
  </si>
  <si>
    <t>2-1 B</t>
    <phoneticPr fontId="4"/>
  </si>
  <si>
    <t>【CO2削減につながる取組メニュー】</t>
    <rPh sb="4" eb="6">
      <t>サクゲン</t>
    </rPh>
    <rPh sb="11" eb="13">
      <t>トリクミ</t>
    </rPh>
    <phoneticPr fontId="4"/>
  </si>
  <si>
    <t>１．通勤方法を変更する</t>
    <rPh sb="2" eb="4">
      <t>ツウキン</t>
    </rPh>
    <rPh sb="4" eb="6">
      <t>ホウホウ</t>
    </rPh>
    <rPh sb="7" eb="9">
      <t>ヘンコウ</t>
    </rPh>
    <phoneticPr fontId="4"/>
  </si>
  <si>
    <t>2．テレワーク・自宅作業を実施する（オフィス系事務）</t>
    <rPh sb="13" eb="15">
      <t>ジッシ</t>
    </rPh>
    <rPh sb="22" eb="23">
      <t>ケイ</t>
    </rPh>
    <rPh sb="23" eb="25">
      <t>ジム</t>
    </rPh>
    <phoneticPr fontId="4"/>
  </si>
  <si>
    <t>2-2 テレワーク・自宅作業に移行することで、これまでオフィスで使用していたエネルギーを減らす</t>
    <rPh sb="10" eb="12">
      <t>ジタク</t>
    </rPh>
    <rPh sb="12" eb="14">
      <t>サギョウ</t>
    </rPh>
    <rPh sb="15" eb="17">
      <t>イコウ</t>
    </rPh>
    <rPh sb="32" eb="34">
      <t>シヨウ</t>
    </rPh>
    <rPh sb="44" eb="45">
      <t>ヘ</t>
    </rPh>
    <phoneticPr fontId="4"/>
  </si>
  <si>
    <t>３．残業時間を減らす</t>
    <rPh sb="7" eb="8">
      <t>ヘ</t>
    </rPh>
    <phoneticPr fontId="4"/>
  </si>
  <si>
    <t>４．オフィスでできる取組にチャレンジする</t>
    <rPh sb="10" eb="12">
      <t>トリクミ</t>
    </rPh>
    <phoneticPr fontId="4"/>
  </si>
  <si>
    <t>4-1 冷暖房を適切な温度設定にする（クールビズ、ウォームビズ）</t>
    <rPh sb="4" eb="7">
      <t>レイダンボウ</t>
    </rPh>
    <rPh sb="8" eb="10">
      <t>テキセツ</t>
    </rPh>
    <rPh sb="11" eb="13">
      <t>オンド</t>
    </rPh>
    <rPh sb="13" eb="15">
      <t>セッテイ</t>
    </rPh>
    <phoneticPr fontId="4"/>
  </si>
  <si>
    <t>4-2 照明を間引きする、ＬＥＤに交換する</t>
    <rPh sb="4" eb="6">
      <t>ショウメイ</t>
    </rPh>
    <rPh sb="7" eb="9">
      <t>マビ</t>
    </rPh>
    <rPh sb="17" eb="19">
      <t>コウカン</t>
    </rPh>
    <phoneticPr fontId="4"/>
  </si>
  <si>
    <t>4-3 給湯器の使用をやめる</t>
    <rPh sb="4" eb="7">
      <t>キュウトウキ</t>
    </rPh>
    <rPh sb="8" eb="10">
      <t>シヨウ</t>
    </rPh>
    <phoneticPr fontId="4"/>
  </si>
  <si>
    <t>4-5 エレベーターの使用を抑える</t>
    <rPh sb="11" eb="13">
      <t>シヨウ</t>
    </rPh>
    <rPh sb="14" eb="15">
      <t>オサ</t>
    </rPh>
    <phoneticPr fontId="4"/>
  </si>
  <si>
    <t>4-4 飲料自動販売機（缶・ボトル）の利用を抑える</t>
    <rPh sb="4" eb="6">
      <t>インリョウ</t>
    </rPh>
    <rPh sb="6" eb="11">
      <t>ジドウハンバイキ</t>
    </rPh>
    <rPh sb="12" eb="13">
      <t>カン</t>
    </rPh>
    <rPh sb="19" eb="21">
      <t>リヨウ</t>
    </rPh>
    <rPh sb="22" eb="23">
      <t>オサ</t>
    </rPh>
    <phoneticPr fontId="4"/>
  </si>
  <si>
    <t>4-6 ZEB（ネット・ゼロ・エネルギー・ビル）実現に向けて、窓を断熱化する</t>
    <rPh sb="24" eb="26">
      <t>ジツゲン</t>
    </rPh>
    <rPh sb="27" eb="28">
      <t>ム</t>
    </rPh>
    <rPh sb="31" eb="32">
      <t>マド</t>
    </rPh>
    <rPh sb="33" eb="35">
      <t>ダンネツ</t>
    </rPh>
    <rPh sb="35" eb="36">
      <t>カ</t>
    </rPh>
    <phoneticPr fontId="4"/>
  </si>
  <si>
    <t>【CO2削減効果のまとめ】</t>
    <rPh sb="4" eb="6">
      <t>サクゲン</t>
    </rPh>
    <rPh sb="6" eb="8">
      <t>コウカ</t>
    </rPh>
    <phoneticPr fontId="4"/>
  </si>
  <si>
    <t>１．様々な取組を実施することによるCO2削減効果</t>
    <rPh sb="2" eb="4">
      <t>サマザマ</t>
    </rPh>
    <rPh sb="5" eb="7">
      <t>トリクミ</t>
    </rPh>
    <rPh sb="8" eb="10">
      <t>ジッシ</t>
    </rPh>
    <rPh sb="20" eb="22">
      <t>サクゲン</t>
    </rPh>
    <rPh sb="22" eb="24">
      <t>コウカ</t>
    </rPh>
    <phoneticPr fontId="4"/>
  </si>
  <si>
    <t>上記の【CO2削減につながる取組メニュー】を実施した場合のCO2削減量の合計は、下記のとおりです。</t>
    <rPh sb="0" eb="2">
      <t>ジョウキ</t>
    </rPh>
    <rPh sb="7" eb="9">
      <t>サクゲン</t>
    </rPh>
    <rPh sb="14" eb="16">
      <t>トリクミ</t>
    </rPh>
    <rPh sb="22" eb="24">
      <t>ジッシ</t>
    </rPh>
    <rPh sb="26" eb="28">
      <t>バアイ</t>
    </rPh>
    <rPh sb="32" eb="35">
      <t>サクゲンリョウ</t>
    </rPh>
    <rPh sb="36" eb="38">
      <t>ゴウケイ</t>
    </rPh>
    <rPh sb="40" eb="42">
      <t>カキ</t>
    </rPh>
    <phoneticPr fontId="4"/>
  </si>
  <si>
    <t>「働き方改革によるCO2削減効果」簡易算定ツール　記入方法　　　　　</t>
    <rPh sb="25" eb="27">
      <t>キニュウ</t>
    </rPh>
    <rPh sb="27" eb="29">
      <t>ホウホウ</t>
    </rPh>
    <phoneticPr fontId="4"/>
  </si>
  <si>
    <t>取組内容は以下の通りです。</t>
    <rPh sb="0" eb="2">
      <t>トリクミ</t>
    </rPh>
    <rPh sb="2" eb="4">
      <t>ナイヨウ</t>
    </rPh>
    <rPh sb="5" eb="7">
      <t>イカ</t>
    </rPh>
    <rPh sb="8" eb="9">
      <t>トオ</t>
    </rPh>
    <phoneticPr fontId="4"/>
  </si>
  <si>
    <t>２．テレワーク・自宅作業を実施する</t>
    <rPh sb="8" eb="10">
      <t>ジタク</t>
    </rPh>
    <rPh sb="10" eb="12">
      <t>サギョウ</t>
    </rPh>
    <rPh sb="13" eb="15">
      <t>ジッシ</t>
    </rPh>
    <phoneticPr fontId="4"/>
  </si>
  <si>
    <t>３．残業時間を減らす</t>
    <rPh sb="2" eb="6">
      <t>ザンギョウジカン</t>
    </rPh>
    <rPh sb="7" eb="8">
      <t>ヘ</t>
    </rPh>
    <phoneticPr fontId="4"/>
  </si>
  <si>
    <t>　４－１．冷暖房を適切な温度設定にする（クールビズ、ウォームビズ）</t>
    <rPh sb="5" eb="8">
      <t>レイダンボウ</t>
    </rPh>
    <rPh sb="9" eb="11">
      <t>テキセツ</t>
    </rPh>
    <rPh sb="12" eb="16">
      <t>オンドセッテイ</t>
    </rPh>
    <phoneticPr fontId="4"/>
  </si>
  <si>
    <t>　４－３．給湯器の使用をやめる</t>
    <rPh sb="5" eb="8">
      <t>キュウトウキ</t>
    </rPh>
    <rPh sb="9" eb="11">
      <t>シヨウ</t>
    </rPh>
    <phoneticPr fontId="4"/>
  </si>
  <si>
    <t>　４－４．飲料自販機（缶・ボトル）の利用を抑える</t>
    <rPh sb="5" eb="7">
      <t>インリョウ</t>
    </rPh>
    <rPh sb="7" eb="10">
      <t>ジハンキ</t>
    </rPh>
    <rPh sb="11" eb="12">
      <t>カン</t>
    </rPh>
    <rPh sb="18" eb="20">
      <t>リヨウ</t>
    </rPh>
    <rPh sb="21" eb="22">
      <t>オサ</t>
    </rPh>
    <phoneticPr fontId="4"/>
  </si>
  <si>
    <t>　４－５．エレベーターの使用を抑える</t>
    <rPh sb="12" eb="14">
      <t>シヨウ</t>
    </rPh>
    <rPh sb="15" eb="16">
      <t>オサ</t>
    </rPh>
    <phoneticPr fontId="4"/>
  </si>
  <si>
    <t>　４－６．ZEB（ネット・ゼロ・エネルギー・ビル）実現に向けて、窓を断熱する</t>
    <rPh sb="25" eb="27">
      <t>ジツゲン</t>
    </rPh>
    <rPh sb="28" eb="29">
      <t>ム</t>
    </rPh>
    <rPh sb="32" eb="33">
      <t>マド</t>
    </rPh>
    <rPh sb="34" eb="36">
      <t>ダンネツ</t>
    </rPh>
    <phoneticPr fontId="4"/>
  </si>
  <si>
    <t>〇簡易算定ツールについて</t>
    <rPh sb="1" eb="5">
      <t>カンイサンテイ</t>
    </rPh>
    <phoneticPr fontId="4"/>
  </si>
  <si>
    <t>〇取組内容について</t>
    <rPh sb="1" eb="3">
      <t>トリクミ</t>
    </rPh>
    <rPh sb="3" eb="5">
      <t>ナイヨウ</t>
    </rPh>
    <phoneticPr fontId="4"/>
  </si>
  <si>
    <t>＜CO2削減につながる取組メニュー＞</t>
    <rPh sb="4" eb="6">
      <t>サクゲン</t>
    </rPh>
    <rPh sb="11" eb="13">
      <t>トリクミ</t>
    </rPh>
    <phoneticPr fontId="4"/>
  </si>
  <si>
    <t>＊【CO2削減効果のまとめ】は、各取組メニューで入力され、自動算出されたCO2削減効果が、自動的にまとめられます。</t>
    <rPh sb="5" eb="7">
      <t>サクゲン</t>
    </rPh>
    <rPh sb="7" eb="9">
      <t>コウカ</t>
    </rPh>
    <rPh sb="16" eb="17">
      <t>カク</t>
    </rPh>
    <rPh sb="17" eb="19">
      <t>トリクミ</t>
    </rPh>
    <rPh sb="24" eb="26">
      <t>ニュウリョク</t>
    </rPh>
    <rPh sb="29" eb="31">
      <t>ジドウ</t>
    </rPh>
    <rPh sb="31" eb="33">
      <t>サンシュツ</t>
    </rPh>
    <rPh sb="39" eb="41">
      <t>サクゲン</t>
    </rPh>
    <rPh sb="41" eb="43">
      <t>コウカ</t>
    </rPh>
    <rPh sb="45" eb="48">
      <t>ジドウテキ</t>
    </rPh>
    <phoneticPr fontId="4"/>
  </si>
  <si>
    <t>〇入力の手順について</t>
    <rPh sb="1" eb="3">
      <t>ニュウリョク</t>
    </rPh>
    <rPh sb="4" eb="6">
      <t>テジュン</t>
    </rPh>
    <phoneticPr fontId="4"/>
  </si>
  <si>
    <t>水色のセル</t>
    <rPh sb="0" eb="2">
      <t>ミズイロ</t>
    </rPh>
    <phoneticPr fontId="4"/>
  </si>
  <si>
    <t>＊水色以外のセルは、自動的に数値が算出されます。</t>
    <rPh sb="1" eb="3">
      <t>ミズイロ</t>
    </rPh>
    <rPh sb="3" eb="5">
      <t>イガイ</t>
    </rPh>
    <rPh sb="10" eb="12">
      <t>ジドウ</t>
    </rPh>
    <rPh sb="12" eb="13">
      <t>テキ</t>
    </rPh>
    <rPh sb="14" eb="16">
      <t>スウチ</t>
    </rPh>
    <rPh sb="17" eb="19">
      <t>サンシュツ</t>
    </rPh>
    <phoneticPr fontId="4"/>
  </si>
  <si>
    <t>【簡易算定ツール】</t>
    <rPh sb="1" eb="5">
      <t>カンイサンテイ</t>
    </rPh>
    <phoneticPr fontId="4"/>
  </si>
  <si>
    <t>労働1時間当たりの売上高（万円）</t>
    <rPh sb="0" eb="2">
      <t>ロウドウ</t>
    </rPh>
    <rPh sb="3" eb="5">
      <t>ジカン</t>
    </rPh>
    <rPh sb="5" eb="6">
      <t>ア</t>
    </rPh>
    <rPh sb="9" eb="11">
      <t>ウリアゲ</t>
    </rPh>
    <rPh sb="11" eb="12">
      <t>ダカ</t>
    </rPh>
    <rPh sb="13" eb="15">
      <t>マンエン</t>
    </rPh>
    <phoneticPr fontId="4"/>
  </si>
  <si>
    <t>●炭素生産性</t>
    <rPh sb="1" eb="6">
      <t>タンソセイサンセイ</t>
    </rPh>
    <phoneticPr fontId="4"/>
  </si>
  <si>
    <t>各種取組によるCO2削減量の経年変化取りまとめ・グラフ</t>
    <rPh sb="0" eb="2">
      <t>カクシュ</t>
    </rPh>
    <rPh sb="2" eb="4">
      <t>トリクミ</t>
    </rPh>
    <rPh sb="10" eb="12">
      <t>サクゲン</t>
    </rPh>
    <rPh sb="12" eb="13">
      <t>リョウ</t>
    </rPh>
    <rPh sb="14" eb="18">
      <t>ケイネンヘンカ</t>
    </rPh>
    <rPh sb="18" eb="19">
      <t>ト</t>
    </rPh>
    <phoneticPr fontId="4"/>
  </si>
  <si>
    <t>本取組は、単年度で完結するため、経年変化は確認できません。</t>
    <rPh sb="0" eb="1">
      <t>ホン</t>
    </rPh>
    <rPh sb="1" eb="3">
      <t>トリクミ</t>
    </rPh>
    <rPh sb="5" eb="8">
      <t>タンネンド</t>
    </rPh>
    <rPh sb="9" eb="11">
      <t>カンケツ</t>
    </rPh>
    <rPh sb="16" eb="20">
      <t>ケイネンヘンカ</t>
    </rPh>
    <rPh sb="21" eb="23">
      <t>カクニン</t>
    </rPh>
    <phoneticPr fontId="4"/>
  </si>
  <si>
    <t>取組年度</t>
    <rPh sb="0" eb="2">
      <t>トリクミ</t>
    </rPh>
    <rPh sb="2" eb="4">
      <t>ネンド</t>
    </rPh>
    <phoneticPr fontId="4"/>
  </si>
  <si>
    <t>年度</t>
    <rPh sb="0" eb="2">
      <t>ネンド</t>
    </rPh>
    <phoneticPr fontId="4"/>
  </si>
  <si>
    <t>【各種取組によるCO2削減量の経年変化取りまとめ・グラフ】</t>
    <rPh sb="1" eb="3">
      <t>カクシュ</t>
    </rPh>
    <rPh sb="3" eb="5">
      <t>トリクミ</t>
    </rPh>
    <rPh sb="11" eb="13">
      <t>サクゲン</t>
    </rPh>
    <rPh sb="13" eb="14">
      <t>リョウ</t>
    </rPh>
    <rPh sb="15" eb="17">
      <t>ケイネン</t>
    </rPh>
    <rPh sb="17" eb="19">
      <t>ヘンカ</t>
    </rPh>
    <rPh sb="19" eb="20">
      <t>ト</t>
    </rPh>
    <phoneticPr fontId="4"/>
  </si>
  <si>
    <t>このシートは、作成用_1以降のシートを年度ごとに作成することで、数値が自動的に反映され、グラフが作成されます。取組の経年変化を確認し、次年度の取組に活かすことができます。</t>
    <rPh sb="7" eb="10">
      <t>サクセイヨウ</t>
    </rPh>
    <rPh sb="12" eb="14">
      <t>イコウ</t>
    </rPh>
    <rPh sb="19" eb="21">
      <t>ネンド</t>
    </rPh>
    <rPh sb="24" eb="26">
      <t>サクセイ</t>
    </rPh>
    <rPh sb="32" eb="34">
      <t>スウチ</t>
    </rPh>
    <rPh sb="35" eb="38">
      <t>ジドウテキ</t>
    </rPh>
    <rPh sb="39" eb="41">
      <t>ハンエイ</t>
    </rPh>
    <rPh sb="48" eb="50">
      <t>サクセイ</t>
    </rPh>
    <rPh sb="55" eb="57">
      <t>トリクミ</t>
    </rPh>
    <rPh sb="58" eb="60">
      <t>ケイネン</t>
    </rPh>
    <rPh sb="60" eb="62">
      <t>ヘンカ</t>
    </rPh>
    <rPh sb="63" eb="65">
      <t>カクニン</t>
    </rPh>
    <rPh sb="67" eb="70">
      <t>ジネンド</t>
    </rPh>
    <rPh sb="71" eb="73">
      <t>トリクミ</t>
    </rPh>
    <rPh sb="74" eb="75">
      <t>イ</t>
    </rPh>
    <phoneticPr fontId="4"/>
  </si>
  <si>
    <t>＊現状、年度も削減量も０で表記されていますが、作成用シートを完成させることで、数値が反映されます。</t>
    <rPh sb="1" eb="3">
      <t>ゲンジョウ</t>
    </rPh>
    <rPh sb="4" eb="6">
      <t>ネンド</t>
    </rPh>
    <rPh sb="7" eb="9">
      <t>サクゲン</t>
    </rPh>
    <rPh sb="9" eb="10">
      <t>リョウ</t>
    </rPh>
    <rPh sb="13" eb="15">
      <t>ヒョウキ</t>
    </rPh>
    <rPh sb="23" eb="26">
      <t>サクセイヨウ</t>
    </rPh>
    <rPh sb="30" eb="32">
      <t>カンセイ</t>
    </rPh>
    <rPh sb="39" eb="41">
      <t>スウチ</t>
    </rPh>
    <rPh sb="42" eb="44">
      <t>ハンエイ</t>
    </rPh>
    <phoneticPr fontId="4"/>
  </si>
  <si>
    <t>「働き方改革によるCO2削減効果」簡易算定ツール</t>
    <rPh sb="1" eb="2">
      <t>ハタラ</t>
    </rPh>
    <rPh sb="3" eb="4">
      <t>カタ</t>
    </rPh>
    <rPh sb="4" eb="6">
      <t>カイカク</t>
    </rPh>
    <rPh sb="12" eb="14">
      <t>サクゲン</t>
    </rPh>
    <rPh sb="14" eb="16">
      <t>コウカ</t>
    </rPh>
    <rPh sb="17" eb="19">
      <t>カンイ</t>
    </rPh>
    <rPh sb="19" eb="21">
      <t>サンテイ</t>
    </rPh>
    <phoneticPr fontId="4"/>
  </si>
  <si>
    <t>　４－２．照明を間引きする、LEDに交換する</t>
    <rPh sb="5" eb="7">
      <t>ショウメイ</t>
    </rPh>
    <rPh sb="8" eb="10">
      <t>マビ</t>
    </rPh>
    <rPh sb="18" eb="20">
      <t>コウカン</t>
    </rPh>
    <phoneticPr fontId="4"/>
  </si>
  <si>
    <t>【各通勤手段におけるCO2排出量（kg-CO2/人）】</t>
    <rPh sb="1" eb="2">
      <t>カク</t>
    </rPh>
    <rPh sb="2" eb="4">
      <t>ツウキン</t>
    </rPh>
    <rPh sb="4" eb="6">
      <t>シュダン</t>
    </rPh>
    <rPh sb="13" eb="15">
      <t>ハイシュツ</t>
    </rPh>
    <rPh sb="15" eb="16">
      <t>リョウ</t>
    </rPh>
    <rPh sb="24" eb="25">
      <t>ニン</t>
    </rPh>
    <phoneticPr fontId="4"/>
  </si>
  <si>
    <t>１人を１km運ぶのに排出されるCO2(kg-CO2/人）</t>
    <rPh sb="1" eb="2">
      <t>ニン</t>
    </rPh>
    <rPh sb="6" eb="7">
      <t>ハコ</t>
    </rPh>
    <rPh sb="10" eb="12">
      <t>ハイシュツ</t>
    </rPh>
    <rPh sb="26" eb="27">
      <t>ニン</t>
    </rPh>
    <phoneticPr fontId="4"/>
  </si>
  <si>
    <t>通勤方法の変更による年間のCO2削減量(kg-CO2)</t>
    <rPh sb="16" eb="18">
      <t>サクゲン</t>
    </rPh>
    <phoneticPr fontId="4"/>
  </si>
  <si>
    <t>オフィスの年間CO2総排出量
（kg-CO2)</t>
    <rPh sb="5" eb="7">
      <t>ネンカン</t>
    </rPh>
    <rPh sb="10" eb="13">
      <t>ソウハイシュツ</t>
    </rPh>
    <rPh sb="13" eb="14">
      <t>リョウ</t>
    </rPh>
    <phoneticPr fontId="4"/>
  </si>
  <si>
    <t>年間のCO2削減量
（kg-CO2)</t>
    <rPh sb="0" eb="2">
      <t>ネンカン</t>
    </rPh>
    <rPh sb="6" eb="8">
      <t>サクゲン</t>
    </rPh>
    <rPh sb="8" eb="9">
      <t>リョウ</t>
    </rPh>
    <phoneticPr fontId="4"/>
  </si>
  <si>
    <t>年間のCO2削減量
（kg-CO2）</t>
    <rPh sb="0" eb="2">
      <t>ネンカン</t>
    </rPh>
    <rPh sb="6" eb="8">
      <t>サクゲン</t>
    </rPh>
    <rPh sb="8" eb="9">
      <t>リョウ</t>
    </rPh>
    <phoneticPr fontId="4"/>
  </si>
  <si>
    <t>1か月のCO2排出量
(kg-CO2)</t>
    <rPh sb="2" eb="3">
      <t>ゲツ</t>
    </rPh>
    <rPh sb="7" eb="10">
      <t>ハイシュツリョウ</t>
    </rPh>
    <phoneticPr fontId="4"/>
  </si>
  <si>
    <t>冷暖房の適切な温度設定等による取組によって
想定されるCO2削減量(kg-CO2)</t>
    <rPh sb="0" eb="3">
      <t>レイダンボウ</t>
    </rPh>
    <rPh sb="4" eb="6">
      <t>テキセツ</t>
    </rPh>
    <rPh sb="7" eb="11">
      <t>オンドセッテイ</t>
    </rPh>
    <rPh sb="11" eb="12">
      <t>トウ</t>
    </rPh>
    <rPh sb="15" eb="16">
      <t>ト</t>
    </rPh>
    <rPh sb="16" eb="17">
      <t>ク</t>
    </rPh>
    <rPh sb="22" eb="24">
      <t>ソウテイ</t>
    </rPh>
    <rPh sb="30" eb="32">
      <t>サクゲン</t>
    </rPh>
    <rPh sb="32" eb="33">
      <t>リョウ</t>
    </rPh>
    <phoneticPr fontId="4"/>
  </si>
  <si>
    <t>冷暖房の適切な温度設定等による取組によって
想定される年間のCO2削減量（kg-CO2）</t>
    <rPh sb="0" eb="3">
      <t>レイダンボウ</t>
    </rPh>
    <rPh sb="4" eb="6">
      <t>テキセツ</t>
    </rPh>
    <rPh sb="7" eb="9">
      <t>オンド</t>
    </rPh>
    <rPh sb="9" eb="11">
      <t>セッテイ</t>
    </rPh>
    <rPh sb="11" eb="12">
      <t>トウ</t>
    </rPh>
    <rPh sb="15" eb="17">
      <t>トリクミ</t>
    </rPh>
    <rPh sb="22" eb="24">
      <t>ソウテイ</t>
    </rPh>
    <rPh sb="27" eb="29">
      <t>ネンカン</t>
    </rPh>
    <rPh sb="33" eb="36">
      <t>サクゲンリョウ</t>
    </rPh>
    <phoneticPr fontId="4"/>
  </si>
  <si>
    <t>飲料自動販売機を停止することによる1日のCO2削減量
(kg-CO2)</t>
    <rPh sb="0" eb="2">
      <t>インリョウ</t>
    </rPh>
    <rPh sb="2" eb="4">
      <t>ジドウ</t>
    </rPh>
    <rPh sb="4" eb="7">
      <t>ハンバイキ</t>
    </rPh>
    <rPh sb="8" eb="10">
      <t>テイシ</t>
    </rPh>
    <rPh sb="18" eb="19">
      <t>ニチ</t>
    </rPh>
    <rPh sb="23" eb="25">
      <t>サクゲン</t>
    </rPh>
    <rPh sb="25" eb="26">
      <t>リョウ</t>
    </rPh>
    <phoneticPr fontId="4"/>
  </si>
  <si>
    <t>飲料自動販売機（缶・ボトル）を停止することによる年間のCO2削減量(ｋｇ-CO2)</t>
    <rPh sb="0" eb="2">
      <t>インリョウ</t>
    </rPh>
    <rPh sb="2" eb="4">
      <t>ジドウ</t>
    </rPh>
    <rPh sb="4" eb="7">
      <t>ハンバイキ</t>
    </rPh>
    <rPh sb="8" eb="9">
      <t>カン</t>
    </rPh>
    <rPh sb="15" eb="17">
      <t>テイシ</t>
    </rPh>
    <rPh sb="24" eb="26">
      <t>ネンカン</t>
    </rPh>
    <rPh sb="30" eb="32">
      <t>サクゲン</t>
    </rPh>
    <rPh sb="32" eb="33">
      <t>リョウ</t>
    </rPh>
    <phoneticPr fontId="4"/>
  </si>
  <si>
    <t>オフィスの年間CO2排出量
（kg-CO2)</t>
    <rPh sb="5" eb="7">
      <t>ネンカン</t>
    </rPh>
    <rPh sb="10" eb="12">
      <t>ハイシュツ</t>
    </rPh>
    <rPh sb="12" eb="13">
      <t>リョウ</t>
    </rPh>
    <phoneticPr fontId="4"/>
  </si>
  <si>
    <t>照明に関する取組による年間のCO2削減量
（kg-CO2)</t>
    <rPh sb="0" eb="2">
      <t>ショウメイ</t>
    </rPh>
    <rPh sb="3" eb="4">
      <t>カン</t>
    </rPh>
    <rPh sb="6" eb="7">
      <t>ト</t>
    </rPh>
    <rPh sb="7" eb="8">
      <t>ク</t>
    </rPh>
    <rPh sb="11" eb="13">
      <t>ネンカン</t>
    </rPh>
    <rPh sb="17" eb="19">
      <t>サクゲン</t>
    </rPh>
    <phoneticPr fontId="4"/>
  </si>
  <si>
    <t>車で移動する距離
(km)</t>
    <rPh sb="0" eb="1">
      <t>クルマ</t>
    </rPh>
    <rPh sb="2" eb="4">
      <t>イドウ</t>
    </rPh>
    <rPh sb="6" eb="8">
      <t>キョリ</t>
    </rPh>
    <phoneticPr fontId="4"/>
  </si>
  <si>
    <t>車によるCO2排出量
（kg-CO2)</t>
    <rPh sb="0" eb="1">
      <t>シャ</t>
    </rPh>
    <rPh sb="7" eb="10">
      <t>ハイシュツリョウ</t>
    </rPh>
    <phoneticPr fontId="4"/>
  </si>
  <si>
    <t>鉄道で移動する距離
(km)</t>
    <rPh sb="0" eb="2">
      <t>テツドウ</t>
    </rPh>
    <rPh sb="3" eb="5">
      <t>イドウ</t>
    </rPh>
    <rPh sb="7" eb="9">
      <t>キョリ</t>
    </rPh>
    <phoneticPr fontId="4"/>
  </si>
  <si>
    <t>鉄道によるCO2排出量
（kg-CO2）</t>
    <rPh sb="0" eb="2">
      <t>テツドウ</t>
    </rPh>
    <rPh sb="8" eb="11">
      <t>ハイシュツリョウ</t>
    </rPh>
    <phoneticPr fontId="4"/>
  </si>
  <si>
    <t>バスで移動する距離
(km)</t>
    <rPh sb="3" eb="5">
      <t>イドウ</t>
    </rPh>
    <rPh sb="7" eb="9">
      <t>キョリ</t>
    </rPh>
    <phoneticPr fontId="4"/>
  </si>
  <si>
    <t>バスによるCO2排出量
（kg-CO2）</t>
    <rPh sb="8" eb="11">
      <t>ハイシュツリョウ</t>
    </rPh>
    <phoneticPr fontId="4"/>
  </si>
  <si>
    <t>車通勤から、鉄道に変更したことによる
CO2排出削減量（kg-CO2)</t>
    <rPh sb="22" eb="24">
      <t>ハイシュツ</t>
    </rPh>
    <rPh sb="24" eb="26">
      <t>サクゲン</t>
    </rPh>
    <rPh sb="26" eb="27">
      <t>リョウ</t>
    </rPh>
    <phoneticPr fontId="4"/>
  </si>
  <si>
    <t>車通勤から、バスに変更したことによる
CO2排出削減量（kg-CO2)</t>
    <rPh sb="22" eb="24">
      <t>ハイシュツ</t>
    </rPh>
    <rPh sb="24" eb="26">
      <t>サクゲン</t>
    </rPh>
    <rPh sb="26" eb="27">
      <t>リョウ</t>
    </rPh>
    <phoneticPr fontId="4"/>
  </si>
  <si>
    <t>徒歩又は自転車で
移動する距離(km)</t>
    <rPh sb="0" eb="3">
      <t>トホマタ</t>
    </rPh>
    <rPh sb="4" eb="7">
      <t>ジテンシャ</t>
    </rPh>
    <rPh sb="9" eb="11">
      <t>イドウ</t>
    </rPh>
    <rPh sb="13" eb="15">
      <t>キョリ</t>
    </rPh>
    <phoneticPr fontId="4"/>
  </si>
  <si>
    <t>徒歩又は自転車による
CO2排出量（kg-CO2）</t>
    <rPh sb="0" eb="3">
      <t>トホマタ</t>
    </rPh>
    <rPh sb="4" eb="7">
      <t>ジテンシャ</t>
    </rPh>
    <rPh sb="14" eb="17">
      <t>ハイシュツリョウ</t>
    </rPh>
    <phoneticPr fontId="4"/>
  </si>
  <si>
    <t>車通勤からテレワーク・自宅作業への移行による
年間のCO2削減量（kg-CO2)</t>
    <rPh sb="0" eb="3">
      <t>クルマツウキン</t>
    </rPh>
    <rPh sb="11" eb="15">
      <t>ジタクサギョウ</t>
    </rPh>
    <rPh sb="17" eb="19">
      <t>イコウ</t>
    </rPh>
    <rPh sb="23" eb="25">
      <t>ネンカン</t>
    </rPh>
    <rPh sb="29" eb="31">
      <t>サクゲン</t>
    </rPh>
    <rPh sb="31" eb="32">
      <t>リョウ</t>
    </rPh>
    <phoneticPr fontId="4"/>
  </si>
  <si>
    <t>テレワーク・自宅作業によるオフィスにおける
年間のCO2削減量(kg-CO2)</t>
    <rPh sb="28" eb="30">
      <t>サクゲン</t>
    </rPh>
    <rPh sb="30" eb="31">
      <t>リョウ</t>
    </rPh>
    <phoneticPr fontId="4"/>
  </si>
  <si>
    <t>残業時間
削減目標
（％削減)</t>
    <rPh sb="0" eb="2">
      <t>ザンギョウ</t>
    </rPh>
    <rPh sb="2" eb="4">
      <t>ジカン</t>
    </rPh>
    <rPh sb="5" eb="7">
      <t>サクゲン</t>
    </rPh>
    <rPh sb="7" eb="9">
      <t>モクヒョウ</t>
    </rPh>
    <rPh sb="12" eb="14">
      <t>サクゲン</t>
    </rPh>
    <phoneticPr fontId="4"/>
  </si>
  <si>
    <t>１日の削減
残業時間
（h）</t>
    <rPh sb="1" eb="2">
      <t>ニチ</t>
    </rPh>
    <rPh sb="3" eb="5">
      <t>サクゲン</t>
    </rPh>
    <rPh sb="6" eb="10">
      <t>ザンギョウジカン</t>
    </rPh>
    <phoneticPr fontId="4"/>
  </si>
  <si>
    <t>年間
業務日数
（日）⑦</t>
    <rPh sb="0" eb="2">
      <t>ネンカン</t>
    </rPh>
    <rPh sb="3" eb="5">
      <t>ギョウム</t>
    </rPh>
    <rPh sb="5" eb="7">
      <t>ニッスウ</t>
    </rPh>
    <rPh sb="9" eb="10">
      <t>ニチ</t>
    </rPh>
    <phoneticPr fontId="4"/>
  </si>
  <si>
    <t>1時間当たりの全社の
CO2排出量（kg-CO2）⑧</t>
    <rPh sb="1" eb="4">
      <t>ジカンア</t>
    </rPh>
    <rPh sb="7" eb="9">
      <t>ゼンシャ</t>
    </rPh>
    <rPh sb="14" eb="17">
      <t>ハイシュツリョウ</t>
    </rPh>
    <phoneticPr fontId="4"/>
  </si>
  <si>
    <t>削減効果
(%)</t>
    <rPh sb="0" eb="2">
      <t>サクゲン</t>
    </rPh>
    <rPh sb="2" eb="4">
      <t>コウカ</t>
    </rPh>
    <phoneticPr fontId="4"/>
  </si>
  <si>
    <t>間引きした
本数（本）</t>
    <rPh sb="0" eb="2">
      <t>マビ</t>
    </rPh>
    <rPh sb="6" eb="8">
      <t>ホンスウ</t>
    </rPh>
    <rPh sb="9" eb="10">
      <t>ホン</t>
    </rPh>
    <phoneticPr fontId="4"/>
  </si>
  <si>
    <t>オフィスの
年間労働時間（h）</t>
    <rPh sb="6" eb="8">
      <t>ネンカン</t>
    </rPh>
    <rPh sb="8" eb="10">
      <t>ロウドウ</t>
    </rPh>
    <rPh sb="10" eb="12">
      <t>ジカン</t>
    </rPh>
    <phoneticPr fontId="4"/>
  </si>
  <si>
    <t>年間のCO2削減量
(kg-CO2）</t>
    <rPh sb="0" eb="2">
      <t>ネンカン</t>
    </rPh>
    <rPh sb="6" eb="8">
      <t>サクゲン</t>
    </rPh>
    <rPh sb="8" eb="9">
      <t>リョウ</t>
    </rPh>
    <phoneticPr fontId="4"/>
  </si>
  <si>
    <t>給湯器を使用しないことによる
年間のCO2削減量（kg-CO2)</t>
    <rPh sb="0" eb="3">
      <t>キュウトウキ</t>
    </rPh>
    <rPh sb="4" eb="6">
      <t>シヨウ</t>
    </rPh>
    <rPh sb="15" eb="17">
      <t>ネンカン</t>
    </rPh>
    <rPh sb="21" eb="24">
      <t>サクゲンリョウ</t>
    </rPh>
    <phoneticPr fontId="4"/>
  </si>
  <si>
    <t>エレベーターの使用を
停止したことによる
年間のCO2排出削減量
（kg-CO2)</t>
    <rPh sb="7" eb="9">
      <t>シヨウ</t>
    </rPh>
    <rPh sb="11" eb="13">
      <t>テイシ</t>
    </rPh>
    <rPh sb="21" eb="23">
      <t>ネンカン</t>
    </rPh>
    <rPh sb="27" eb="32">
      <t>ハイシュツサクゲンリョウ</t>
    </rPh>
    <phoneticPr fontId="4"/>
  </si>
  <si>
    <t>窓の断熱性能の向上による
年間のCO2削減量（kg-CO2）</t>
    <rPh sb="0" eb="1">
      <t>マド</t>
    </rPh>
    <rPh sb="2" eb="4">
      <t>ダンネツ</t>
    </rPh>
    <rPh sb="4" eb="6">
      <t>セイノウ</t>
    </rPh>
    <rPh sb="7" eb="9">
      <t>コウジョウ</t>
    </rPh>
    <rPh sb="13" eb="15">
      <t>ネンカン</t>
    </rPh>
    <rPh sb="19" eb="21">
      <t>サクゲン</t>
    </rPh>
    <rPh sb="21" eb="22">
      <t>リョウ</t>
    </rPh>
    <phoneticPr fontId="4"/>
  </si>
  <si>
    <t>●取組１及び２－１による年間のCO2削減量の合計（kg-CO2)⑩</t>
    <rPh sb="1" eb="3">
      <t>トリクミ</t>
    </rPh>
    <rPh sb="4" eb="5">
      <t>オヨ</t>
    </rPh>
    <rPh sb="12" eb="14">
      <t>ネンカン</t>
    </rPh>
    <rPh sb="18" eb="20">
      <t>サクゲン</t>
    </rPh>
    <rPh sb="20" eb="21">
      <t>リョウ</t>
    </rPh>
    <rPh sb="22" eb="24">
      <t>ゴウケイ</t>
    </rPh>
    <phoneticPr fontId="4"/>
  </si>
  <si>
    <t>●取組２－２、３及び４によるオフィス及び工場・事業所等における年間のCO2削減量の合計（kg-CO2)⑪</t>
    <rPh sb="1" eb="3">
      <t>トリクミ</t>
    </rPh>
    <rPh sb="8" eb="9">
      <t>オヨ</t>
    </rPh>
    <rPh sb="18" eb="19">
      <t>オヨ</t>
    </rPh>
    <rPh sb="20" eb="22">
      <t>コウジョウ</t>
    </rPh>
    <rPh sb="23" eb="25">
      <t>ジギョウ</t>
    </rPh>
    <rPh sb="25" eb="26">
      <t>ショ</t>
    </rPh>
    <rPh sb="26" eb="27">
      <t>トウ</t>
    </rPh>
    <rPh sb="31" eb="33">
      <t>ネンカン</t>
    </rPh>
    <rPh sb="37" eb="39">
      <t>サクゲン</t>
    </rPh>
    <rPh sb="39" eb="40">
      <t>リョウ</t>
    </rPh>
    <rPh sb="41" eb="43">
      <t>ゴウケイ</t>
    </rPh>
    <phoneticPr fontId="4"/>
  </si>
  <si>
    <t>取組2-2、3及び4の取組後の年間のCO2排出量（kg-CO2）</t>
    <rPh sb="0" eb="2">
      <t>トリクミ</t>
    </rPh>
    <rPh sb="7" eb="8">
      <t>オヨ</t>
    </rPh>
    <rPh sb="11" eb="13">
      <t>トリクミ</t>
    </rPh>
    <rPh sb="13" eb="14">
      <t>ゴ</t>
    </rPh>
    <rPh sb="15" eb="17">
      <t>ネンカン</t>
    </rPh>
    <rPh sb="21" eb="23">
      <t>ハイシュツ</t>
    </rPh>
    <rPh sb="23" eb="24">
      <t>リョウ</t>
    </rPh>
    <phoneticPr fontId="4"/>
  </si>
  <si>
    <t>(2)削減した年間の労働時間（h）から算出した年間のCO2削減量(kg-CO2）：　(2)-1もしくは(2)-2を用いて算出してください。</t>
    <rPh sb="3" eb="5">
      <t>サクゲン</t>
    </rPh>
    <rPh sb="7" eb="9">
      <t>ネンカン</t>
    </rPh>
    <rPh sb="10" eb="14">
      <t>ロウドウジカン</t>
    </rPh>
    <rPh sb="19" eb="21">
      <t>サンシュツ</t>
    </rPh>
    <rPh sb="23" eb="25">
      <t>ネンカン</t>
    </rPh>
    <rPh sb="29" eb="32">
      <t>サクゲンリョウ</t>
    </rPh>
    <rPh sb="57" eb="58">
      <t>モチ</t>
    </rPh>
    <rPh sb="60" eb="62">
      <t>サンシュツ</t>
    </rPh>
    <phoneticPr fontId="4"/>
  </si>
  <si>
    <t>〇適切な温度設定及び使用時間の設定を実施することで想定される年間のCO2削減量（kg-CO2）</t>
    <rPh sb="1" eb="3">
      <t>テキセツ</t>
    </rPh>
    <rPh sb="4" eb="6">
      <t>オンド</t>
    </rPh>
    <rPh sb="6" eb="8">
      <t>セッテイ</t>
    </rPh>
    <rPh sb="8" eb="9">
      <t>オヨ</t>
    </rPh>
    <rPh sb="10" eb="12">
      <t>シヨウ</t>
    </rPh>
    <rPh sb="12" eb="14">
      <t>ジカン</t>
    </rPh>
    <rPh sb="15" eb="17">
      <t>セッテイ</t>
    </rPh>
    <rPh sb="18" eb="20">
      <t>ジッシ</t>
    </rPh>
    <rPh sb="25" eb="27">
      <t>ソウテイ</t>
    </rPh>
    <rPh sb="30" eb="32">
      <t>ネンカン</t>
    </rPh>
    <rPh sb="36" eb="38">
      <t>サクゲン</t>
    </rPh>
    <rPh sb="38" eb="39">
      <t>リョウ</t>
    </rPh>
    <phoneticPr fontId="4"/>
  </si>
  <si>
    <t>＊給湯器を使用しないことで、年間のCO2総排出量（kg-CO2）の0.8%を削減することができます。</t>
    <rPh sb="1" eb="4">
      <t>キュウトウキ</t>
    </rPh>
    <rPh sb="5" eb="7">
      <t>シヨウ</t>
    </rPh>
    <rPh sb="14" eb="16">
      <t>ネンカン</t>
    </rPh>
    <rPh sb="20" eb="24">
      <t>ソウハイシュツリョウ</t>
    </rPh>
    <rPh sb="38" eb="40">
      <t>サクゲン</t>
    </rPh>
    <phoneticPr fontId="4"/>
  </si>
  <si>
    <t>CO2排出1kg当たりの売上高（万円）</t>
    <rPh sb="3" eb="5">
      <t>ハイシュツ</t>
    </rPh>
    <rPh sb="8" eb="9">
      <t>ア</t>
    </rPh>
    <rPh sb="12" eb="15">
      <t>ウリアゲダカ</t>
    </rPh>
    <rPh sb="16" eb="18">
      <t>マンエン</t>
    </rPh>
    <phoneticPr fontId="4"/>
  </si>
  <si>
    <t>通勤方法の変更による
年間のCO2削減量(kg-CO2)</t>
    <phoneticPr fontId="4"/>
  </si>
  <si>
    <t>テレワーク・自宅作業による
オフィスにおける年間の
CO2削減量(kg-CO2)</t>
    <phoneticPr fontId="4"/>
  </si>
  <si>
    <t>削減した年間の労働時間（h）から
算出した年間のCO2削減量(kg-CO2）</t>
    <phoneticPr fontId="4"/>
  </si>
  <si>
    <t>照明に関する取組による
年間のCO2削減量（kg-CO2)</t>
    <phoneticPr fontId="4"/>
  </si>
  <si>
    <t>飲料自動販売機（缶・ボトル）を
停止することによる
年間のCO2削減量(kg-CO2)</t>
    <phoneticPr fontId="4"/>
  </si>
  <si>
    <t>エレベーターの使用を停止したことによる
年間のCO2排出削減量（kg-CO2)</t>
    <phoneticPr fontId="4"/>
  </si>
  <si>
    <t>取組１及び２－１による
年間のCO2削減量の合計（kg-CO2)</t>
    <phoneticPr fontId="4"/>
  </si>
  <si>
    <t>●取組１及び２－１による年間のCO2削減量の合計（kg-CO2)</t>
    <phoneticPr fontId="4"/>
  </si>
  <si>
    <t>●取組２－２、３及び４によるオフィス及び工場・事業所等における年間のCO2削減量の合計（kg-CO2)</t>
    <phoneticPr fontId="4"/>
  </si>
  <si>
    <t>取組２－２、３及び４による
オフィス及び工場・事業所等における
年間のCO2削減量の合計（kg-CO2)</t>
    <phoneticPr fontId="4"/>
  </si>
  <si>
    <t>　この簡易算定ツールは、テレワークや長時間労働削減の取組によるCO2削減効果を簡易に算定できるツールです。
　内容は【CO2削減につながる取組メニュー】と【CO2削減効果のまとめ】からなっており、【CO2削減につながる取組メニュー】には、実際に取組んだ内容を記入することで、取組の効果を見える化します。【CO2削減効果のまとめ】では、取組メニューに入力した数値から、削減効果が自動的に算出されます。
　年度ごとに取組内容を入力していくことで、CO2削減効果の経年変化を見える化し、働き方改革によるCO2削減効果を検証することが可能です。</t>
    <rPh sb="3" eb="7">
      <t>カンイサンテイ</t>
    </rPh>
    <rPh sb="18" eb="21">
      <t>チョウジカン</t>
    </rPh>
    <rPh sb="21" eb="23">
      <t>ロウドウ</t>
    </rPh>
    <rPh sb="23" eb="25">
      <t>サクゲン</t>
    </rPh>
    <rPh sb="26" eb="28">
      <t>トリクミ</t>
    </rPh>
    <rPh sb="34" eb="36">
      <t>サクゲン</t>
    </rPh>
    <rPh sb="36" eb="38">
      <t>コウカ</t>
    </rPh>
    <rPh sb="39" eb="41">
      <t>カンイ</t>
    </rPh>
    <rPh sb="42" eb="44">
      <t>サンテイ</t>
    </rPh>
    <phoneticPr fontId="4"/>
  </si>
  <si>
    <t>〇注意事項</t>
    <rPh sb="1" eb="3">
      <t>チュウイ</t>
    </rPh>
    <rPh sb="3" eb="5">
      <t>ジコウ</t>
    </rPh>
    <phoneticPr fontId="4"/>
  </si>
  <si>
    <t>・　「原本」は、算定ツールシートの原本です。必要な場合は、原本をコピーして使用してください。</t>
    <rPh sb="3" eb="5">
      <t>ゲンポン</t>
    </rPh>
    <rPh sb="8" eb="10">
      <t>サンテイ</t>
    </rPh>
    <rPh sb="17" eb="19">
      <t>ゲンポン</t>
    </rPh>
    <rPh sb="22" eb="24">
      <t>ヒツヨウ</t>
    </rPh>
    <rPh sb="25" eb="27">
      <t>バアイ</t>
    </rPh>
    <rPh sb="29" eb="31">
      <t>ゲンポン</t>
    </rPh>
    <rPh sb="37" eb="39">
      <t>シヨウ</t>
    </rPh>
    <phoneticPr fontId="4"/>
  </si>
  <si>
    <t>・　簡易算定ツールは、予め年度ごとに算定ツールシートを設けています。</t>
    <rPh sb="2" eb="6">
      <t>カンイサンテイ</t>
    </rPh>
    <rPh sb="11" eb="12">
      <t>アラカジ</t>
    </rPh>
    <rPh sb="13" eb="15">
      <t>ネンド</t>
    </rPh>
    <rPh sb="18" eb="20">
      <t>サンテイ</t>
    </rPh>
    <rPh sb="27" eb="28">
      <t>モウ</t>
    </rPh>
    <phoneticPr fontId="4"/>
  </si>
  <si>
    <t>・　取組を行った当該年度ごとに算定ツールシートを使用、作成してください。</t>
    <rPh sb="2" eb="4">
      <t>トリクミ</t>
    </rPh>
    <rPh sb="5" eb="6">
      <t>オコナ</t>
    </rPh>
    <rPh sb="8" eb="10">
      <t>トウガイ</t>
    </rPh>
    <rPh sb="10" eb="12">
      <t>ネンド</t>
    </rPh>
    <rPh sb="15" eb="17">
      <t>サンテイ</t>
    </rPh>
    <rPh sb="24" eb="26">
      <t>シヨウ</t>
    </rPh>
    <rPh sb="27" eb="29">
      <t>サクセイ</t>
    </rPh>
    <phoneticPr fontId="4"/>
  </si>
  <si>
    <t>・　初期設定として、算定ツールシートの名称は、「簡易算定_年度1～6」としています。シートの名称を取組年度に変更してください。　例）2017年度</t>
    <rPh sb="2" eb="6">
      <t>ショキセッテイ</t>
    </rPh>
    <rPh sb="10" eb="12">
      <t>サンテイ</t>
    </rPh>
    <rPh sb="19" eb="21">
      <t>メイショウ</t>
    </rPh>
    <rPh sb="24" eb="26">
      <t>カンイ</t>
    </rPh>
    <rPh sb="26" eb="28">
      <t>サンテイ</t>
    </rPh>
    <rPh sb="29" eb="31">
      <t>ネンド</t>
    </rPh>
    <rPh sb="46" eb="48">
      <t>メイショウ</t>
    </rPh>
    <rPh sb="49" eb="50">
      <t>ト</t>
    </rPh>
    <rPh sb="50" eb="51">
      <t>ク</t>
    </rPh>
    <rPh sb="51" eb="53">
      <t>ネンド</t>
    </rPh>
    <rPh sb="54" eb="56">
      <t>ヘンコウ</t>
    </rPh>
    <rPh sb="64" eb="65">
      <t>レイ</t>
    </rPh>
    <rPh sb="70" eb="72">
      <t>ネンド</t>
    </rPh>
    <phoneticPr fontId="4"/>
  </si>
  <si>
    <t>年間CO2排出量(kg-CO2)③</t>
    <rPh sb="0" eb="2">
      <t>ネンカン</t>
    </rPh>
    <rPh sb="5" eb="7">
      <t>ハイシュツ</t>
    </rPh>
    <rPh sb="7" eb="8">
      <t>リョウ</t>
    </rPh>
    <phoneticPr fontId="4"/>
  </si>
  <si>
    <t>＊オフィスでのCO2排出は、冷暖房、照明等の使用による、電力、化石燃料の使用に由来。
＊工場・事業所等でのCO2排出は、冷暖房、照明の他に、製品製造ライン、保温・冷却器機等による電力、化石燃料の使用に由来。
＊購入電力の二酸化炭素排出係数については、国が公表する電気事業者ごとの調整後排出係数（もしくは実排出係数）を参照し、計算する。
＊化石燃料の二酸化炭素排出係数については、「温室効果ガス排出量算定・報告マニュアル」（環境省／経済産業省）を参照し、計算する。</t>
  </si>
  <si>
    <t>水色部分にそれぞれの移動距離を入力してください。排出するCO2が算出されます。</t>
    <rPh sb="0" eb="2">
      <t>ミズイロ</t>
    </rPh>
    <rPh sb="2" eb="4">
      <t>ブブン</t>
    </rPh>
    <rPh sb="10" eb="12">
      <t>イドウ</t>
    </rPh>
    <rPh sb="12" eb="14">
      <t>キョリ</t>
    </rPh>
    <rPh sb="15" eb="17">
      <t>ニュウリョク</t>
    </rPh>
    <rPh sb="24" eb="26">
      <t>ハイシュツ</t>
    </rPh>
    <rPh sb="32" eb="34">
      <t>サンシュツ</t>
    </rPh>
    <phoneticPr fontId="4"/>
  </si>
  <si>
    <t>(1)オフィス、工場・事業所等での1時間当たりのCO2排出量（kg-CO2）</t>
    <rPh sb="8" eb="10">
      <t>コウジョウ</t>
    </rPh>
    <rPh sb="11" eb="15">
      <t>ジギョウショトウ</t>
    </rPh>
    <rPh sb="18" eb="20">
      <t>ジカン</t>
    </rPh>
    <rPh sb="20" eb="21">
      <t>ア</t>
    </rPh>
    <rPh sb="27" eb="30">
      <t>ハイシュツリョウ</t>
    </rPh>
    <phoneticPr fontId="4"/>
  </si>
  <si>
    <t>年間CO2排出量（kg-CO2)③</t>
    <rPh sb="0" eb="2">
      <t>ネンカン</t>
    </rPh>
    <rPh sb="5" eb="8">
      <t>ハイシュツリョウ</t>
    </rPh>
    <phoneticPr fontId="4"/>
  </si>
  <si>
    <t>1時間当たりのCO2排出量
（kg-CO2）</t>
    <rPh sb="1" eb="3">
      <t>ジカン</t>
    </rPh>
    <rPh sb="3" eb="4">
      <t>ア</t>
    </rPh>
    <rPh sb="10" eb="12">
      <t>ハイシュツ</t>
    </rPh>
    <rPh sb="12" eb="13">
      <t>リョウ</t>
    </rPh>
    <phoneticPr fontId="4"/>
  </si>
  <si>
    <t>1時間当たりの全社のCO2排出量（kg-CO2）⑧</t>
  </si>
  <si>
    <t>エレベーターの使用を停止したことによる年間のCO2排出削減量
（kg-CO2)</t>
  </si>
  <si>
    <t>年間CO2排出量（kg-CO2）③-3</t>
    <rPh sb="0" eb="2">
      <t>ネンカン</t>
    </rPh>
    <rPh sb="5" eb="7">
      <t>ハイシュツ</t>
    </rPh>
    <rPh sb="7" eb="8">
      <t>リョウ</t>
    </rPh>
    <phoneticPr fontId="4"/>
  </si>
  <si>
    <r>
      <t>２．【CO2削減につながる取組メニュー】では、該当する取組内容のみ、記載されている入力方法等の注意事項を参照しながら</t>
    </r>
    <r>
      <rPr>
        <b/>
        <sz val="12"/>
        <color theme="1"/>
        <rFont val="ＭＳ Ｐゴシック"/>
        <family val="3"/>
        <charset val="128"/>
        <scheme val="minor"/>
      </rPr>
      <t>水色のセル</t>
    </r>
    <r>
      <rPr>
        <sz val="12"/>
        <color theme="1"/>
        <rFont val="ＭＳ Ｐゴシック"/>
        <family val="3"/>
        <charset val="128"/>
        <scheme val="minor"/>
      </rPr>
      <t>に数値を入力またはプルダウンから適当な数値を選択してください。</t>
    </r>
    <rPh sb="23" eb="25">
      <t>ガイトウ</t>
    </rPh>
    <rPh sb="27" eb="29">
      <t>トリクミ</t>
    </rPh>
    <rPh sb="29" eb="31">
      <t>ナイヨウ</t>
    </rPh>
    <rPh sb="34" eb="36">
      <t>キサイ</t>
    </rPh>
    <rPh sb="41" eb="43">
      <t>ニュウリョク</t>
    </rPh>
    <rPh sb="43" eb="45">
      <t>ホウホウ</t>
    </rPh>
    <rPh sb="45" eb="46">
      <t>トウ</t>
    </rPh>
    <rPh sb="47" eb="49">
      <t>チュウイ</t>
    </rPh>
    <rPh sb="49" eb="51">
      <t>ジコウ</t>
    </rPh>
    <rPh sb="52" eb="54">
      <t>サンショウ</t>
    </rPh>
    <rPh sb="58" eb="60">
      <t>ミズイロ</t>
    </rPh>
    <rPh sb="64" eb="66">
      <t>スウチ</t>
    </rPh>
    <rPh sb="67" eb="69">
      <t>ニュウリョク</t>
    </rPh>
    <rPh sb="79" eb="81">
      <t>テキトウ</t>
    </rPh>
    <rPh sb="82" eb="84">
      <t>スウチ</t>
    </rPh>
    <rPh sb="85" eb="87">
      <t>センタク</t>
    </rPh>
    <phoneticPr fontId="4"/>
  </si>
  <si>
    <t>←取組の各項目のうち、左記のように水色で標記されているセルに該当する数値を入力又は選択してください。</t>
    <rPh sb="1" eb="3">
      <t>トリクミ</t>
    </rPh>
    <rPh sb="4" eb="7">
      <t>カクコウモク</t>
    </rPh>
    <rPh sb="11" eb="13">
      <t>サキ</t>
    </rPh>
    <rPh sb="17" eb="19">
      <t>ミズイロ</t>
    </rPh>
    <rPh sb="20" eb="22">
      <t>ヒョウキ</t>
    </rPh>
    <rPh sb="30" eb="32">
      <t>ガイトウ</t>
    </rPh>
    <rPh sb="34" eb="36">
      <t>スウチ</t>
    </rPh>
    <rPh sb="37" eb="39">
      <t>ニュウリョク</t>
    </rPh>
    <rPh sb="39" eb="40">
      <t>マタ</t>
    </rPh>
    <rPh sb="41" eb="43">
      <t>センタク</t>
    </rPh>
    <phoneticPr fontId="4"/>
  </si>
  <si>
    <t>社員E</t>
    <rPh sb="0" eb="2">
      <t>シャイン</t>
    </rPh>
    <phoneticPr fontId="4"/>
  </si>
  <si>
    <t>社員F</t>
    <rPh sb="0" eb="2">
      <t>シャイン</t>
    </rPh>
    <phoneticPr fontId="4"/>
  </si>
  <si>
    <t>社員H</t>
    <rPh sb="0" eb="2">
      <t>シャイン</t>
    </rPh>
    <phoneticPr fontId="4"/>
  </si>
  <si>
    <t>社員G</t>
    <rPh sb="0" eb="2">
      <t>シャイン</t>
    </rPh>
    <phoneticPr fontId="4"/>
  </si>
  <si>
    <t>社員I</t>
    <rPh sb="0" eb="2">
      <t>シャイン</t>
    </rPh>
    <phoneticPr fontId="4"/>
  </si>
  <si>
    <t>社員J</t>
    <rPh sb="0" eb="2">
      <t>シャイン</t>
    </rPh>
    <phoneticPr fontId="4"/>
  </si>
  <si>
    <t>社員名</t>
    <rPh sb="0" eb="2">
      <t>シャイン</t>
    </rPh>
    <rPh sb="2" eb="3">
      <t>メイ</t>
    </rPh>
    <phoneticPr fontId="4"/>
  </si>
  <si>
    <t>1日の所定内
労働時間（h）</t>
    <rPh sb="1" eb="2">
      <t>ニチ</t>
    </rPh>
    <rPh sb="3" eb="6">
      <t>ショテイナイ</t>
    </rPh>
    <rPh sb="7" eb="11">
      <t>ロウドウジカン</t>
    </rPh>
    <phoneticPr fontId="4"/>
  </si>
  <si>
    <t>年間残業
時間（h）</t>
    <rPh sb="0" eb="2">
      <t>ネンカン</t>
    </rPh>
    <rPh sb="2" eb="3">
      <t>ザン</t>
    </rPh>
    <rPh sb="3" eb="4">
      <t>ギョウ</t>
    </rPh>
    <rPh sb="5" eb="7">
      <t>ジカン</t>
    </rPh>
    <phoneticPr fontId="4"/>
  </si>
  <si>
    <t>1台目</t>
    <rPh sb="1" eb="3">
      <t>ダイメ</t>
    </rPh>
    <phoneticPr fontId="4"/>
  </si>
  <si>
    <t>2台目</t>
    <rPh sb="1" eb="3">
      <t>ダイメ</t>
    </rPh>
    <phoneticPr fontId="4"/>
  </si>
  <si>
    <t>3台目</t>
    <rPh sb="1" eb="3">
      <t>ダイメ</t>
    </rPh>
    <phoneticPr fontId="4"/>
  </si>
  <si>
    <t>１．通勤方法を変更する（車通勤から鉄道通勤に変える　等）</t>
    <rPh sb="2" eb="4">
      <t>ツウキン</t>
    </rPh>
    <rPh sb="4" eb="6">
      <t>ホウホウ</t>
    </rPh>
    <rPh sb="7" eb="9">
      <t>ヘンコウ</t>
    </rPh>
    <rPh sb="12" eb="13">
      <t>クルマ</t>
    </rPh>
    <rPh sb="13" eb="15">
      <t>ツウキン</t>
    </rPh>
    <rPh sb="17" eb="19">
      <t>テツドウ</t>
    </rPh>
    <rPh sb="19" eb="21">
      <t>ツウキン</t>
    </rPh>
    <rPh sb="22" eb="23">
      <t>カ</t>
    </rPh>
    <phoneticPr fontId="4"/>
  </si>
  <si>
    <t>＊各取組において、それぞれの入力方法、想定するケース等が記載されています。記載事項を確認の上、数値等を入力してください。</t>
    <rPh sb="1" eb="2">
      <t>カク</t>
    </rPh>
    <rPh sb="2" eb="4">
      <t>トリクミ</t>
    </rPh>
    <rPh sb="14" eb="16">
      <t>ニュウリョク</t>
    </rPh>
    <rPh sb="16" eb="18">
      <t>ホウホウ</t>
    </rPh>
    <rPh sb="19" eb="21">
      <t>ソウテイ</t>
    </rPh>
    <rPh sb="28" eb="30">
      <t>キサイ</t>
    </rPh>
    <rPh sb="37" eb="39">
      <t>キサイ</t>
    </rPh>
    <rPh sb="39" eb="41">
      <t>ジコウ</t>
    </rPh>
    <rPh sb="42" eb="44">
      <t>カクニン</t>
    </rPh>
    <rPh sb="45" eb="46">
      <t>ウエ</t>
    </rPh>
    <rPh sb="47" eb="49">
      <t>スウチ</t>
    </rPh>
    <rPh sb="49" eb="50">
      <t>トウ</t>
    </rPh>
    <rPh sb="51" eb="53">
      <t>ニュウリョク</t>
    </rPh>
    <phoneticPr fontId="4"/>
  </si>
  <si>
    <t>３．水色のセルに数値を入力又は選択すると、削減効果等が自動的に数値として算出されます。</t>
    <rPh sb="2" eb="4">
      <t>ミズイロ</t>
    </rPh>
    <rPh sb="8" eb="10">
      <t>スウチ</t>
    </rPh>
    <rPh sb="11" eb="13">
      <t>ニュウリョク</t>
    </rPh>
    <rPh sb="13" eb="14">
      <t>マタ</t>
    </rPh>
    <rPh sb="15" eb="17">
      <t>センタク</t>
    </rPh>
    <rPh sb="21" eb="25">
      <t>サクゲンコウカ</t>
    </rPh>
    <rPh sb="27" eb="30">
      <t>ジドウテキ</t>
    </rPh>
    <rPh sb="31" eb="33">
      <t>スウチ</t>
    </rPh>
    <rPh sb="36" eb="38">
      <t>サンシュツ</t>
    </rPh>
    <phoneticPr fontId="4"/>
  </si>
  <si>
    <t>４．シート内で行、列の挿入や削除をすると、セルに設定している計算式等がずれることがありますので、行等を挿入・削除する場合は、ご注意ください。</t>
    <rPh sb="5" eb="6">
      <t>ナイ</t>
    </rPh>
    <rPh sb="7" eb="8">
      <t>ギョウ</t>
    </rPh>
    <rPh sb="9" eb="10">
      <t>レツ</t>
    </rPh>
    <rPh sb="11" eb="13">
      <t>ソウニュウ</t>
    </rPh>
    <rPh sb="14" eb="16">
      <t>サクジョ</t>
    </rPh>
    <rPh sb="24" eb="26">
      <t>セッテイ</t>
    </rPh>
    <rPh sb="30" eb="33">
      <t>ケイサンシキ</t>
    </rPh>
    <rPh sb="33" eb="34">
      <t>トウ</t>
    </rPh>
    <phoneticPr fontId="4"/>
  </si>
  <si>
    <t>　本簡易算定ツールには、「取りまとめ・グラフ」のシートを設置しています。
　年度ごとに算定ツールシートを作成することで、自動的に数値が反映され、経年変化がグラフ化されます。取組ごとの経年変化を確認することで、次年度の取組等に役立てることができます。</t>
    <rPh sb="1" eb="2">
      <t>ホン</t>
    </rPh>
    <rPh sb="2" eb="4">
      <t>カンイ</t>
    </rPh>
    <rPh sb="4" eb="6">
      <t>サンテイ</t>
    </rPh>
    <rPh sb="13" eb="14">
      <t>ト</t>
    </rPh>
    <rPh sb="28" eb="30">
      <t>セッチ</t>
    </rPh>
    <phoneticPr fontId="4"/>
  </si>
  <si>
    <t>・　算定ツールシートの記入例として、「記入例」シートがあります。必要な場合は、参照してください。</t>
    <rPh sb="2" eb="4">
      <t>サンテイ</t>
    </rPh>
    <rPh sb="11" eb="14">
      <t>キニュウレイ</t>
    </rPh>
    <rPh sb="32" eb="34">
      <t>ヒツヨウ</t>
    </rPh>
    <rPh sb="35" eb="37">
      <t>バアイ</t>
    </rPh>
    <rPh sb="39" eb="41">
      <t>サンショウ</t>
    </rPh>
    <phoneticPr fontId="4"/>
  </si>
  <si>
    <t>・　入力欄、自動算出されたCO2削減効果等の小数点以下の表示桁数は、適宜調整してください。</t>
    <rPh sb="2" eb="4">
      <t>ニュウリョク</t>
    </rPh>
    <rPh sb="4" eb="5">
      <t>ラン</t>
    </rPh>
    <rPh sb="6" eb="8">
      <t>ジドウ</t>
    </rPh>
    <rPh sb="8" eb="10">
      <t>サンシュツ</t>
    </rPh>
    <rPh sb="16" eb="18">
      <t>サクゲン</t>
    </rPh>
    <rPh sb="18" eb="21">
      <t>コウカナド</t>
    </rPh>
    <rPh sb="22" eb="25">
      <t>ショウスウテン</t>
    </rPh>
    <rPh sb="25" eb="27">
      <t>イカ</t>
    </rPh>
    <rPh sb="28" eb="30">
      <t>ヒョウジ</t>
    </rPh>
    <rPh sb="30" eb="32">
      <t>ケタスウ</t>
    </rPh>
    <rPh sb="34" eb="36">
      <t>テキギ</t>
    </rPh>
    <rPh sb="36" eb="38">
      <t>チョウセイ</t>
    </rPh>
    <phoneticPr fontId="4"/>
  </si>
  <si>
    <t>●労働生産性</t>
    <rPh sb="1" eb="6">
      <t>ロウドウセイサンセイ</t>
    </rPh>
    <phoneticPr fontId="4"/>
  </si>
  <si>
    <t>鉄道通勤から、徒歩又は自転車に変更したことによるCO2排出削減量（kg-CO2)</t>
    <rPh sb="0" eb="2">
      <t>テツドウ</t>
    </rPh>
    <rPh sb="7" eb="10">
      <t>トホマタ</t>
    </rPh>
    <rPh sb="11" eb="14">
      <t>ジテンシャ</t>
    </rPh>
    <rPh sb="27" eb="29">
      <t>ハイシュツ</t>
    </rPh>
    <rPh sb="29" eb="31">
      <t>サクゲン</t>
    </rPh>
    <rPh sb="31" eb="32">
      <t>リョウ</t>
    </rPh>
    <phoneticPr fontId="4"/>
  </si>
  <si>
    <t>車通勤から、徒歩又は自転車に変更した
ことによるCO2排出削減量（kg-CO2)</t>
    <rPh sb="6" eb="9">
      <t>トホマタ</t>
    </rPh>
    <rPh sb="10" eb="13">
      <t>ジテンシャ</t>
    </rPh>
    <rPh sb="27" eb="29">
      <t>ハイシュツ</t>
    </rPh>
    <rPh sb="29" eb="31">
      <t>サクゲン</t>
    </rPh>
    <rPh sb="31" eb="32">
      <t>リョウ</t>
    </rPh>
    <phoneticPr fontId="4"/>
  </si>
  <si>
    <t>年間労働
時間（h）</t>
    <rPh sb="0" eb="2">
      <t>ネンカン</t>
    </rPh>
    <rPh sb="2" eb="4">
      <t>ロウドウ</t>
    </rPh>
    <rPh sb="5" eb="7">
      <t>ジカン</t>
    </rPh>
    <phoneticPr fontId="4"/>
  </si>
  <si>
    <t>2-1 車通勤からテレワーク・自宅作業に移行することで、通勤によるCO2排出を減らす</t>
    <rPh sb="20" eb="22">
      <t>イコウ</t>
    </rPh>
    <rPh sb="28" eb="30">
      <t>ツウキン</t>
    </rPh>
    <rPh sb="36" eb="38">
      <t>ハイシュツ</t>
    </rPh>
    <rPh sb="39" eb="40">
      <t>ヘ</t>
    </rPh>
    <phoneticPr fontId="4"/>
  </si>
  <si>
    <t>2-2 鉄道通勤からテレワーク・自宅作業に移行することで、通勤によるCO2排出を減らす</t>
    <rPh sb="4" eb="6">
      <t>テツドウ</t>
    </rPh>
    <rPh sb="21" eb="23">
      <t>イコウ</t>
    </rPh>
    <rPh sb="29" eb="31">
      <t>ツウキン</t>
    </rPh>
    <rPh sb="37" eb="39">
      <t>ハイシュツ</t>
    </rPh>
    <rPh sb="40" eb="41">
      <t>ヘ</t>
    </rPh>
    <phoneticPr fontId="4"/>
  </si>
  <si>
    <t>2-3 バス通勤からテレワーク・自宅作業に移行することで、通勤によるCO2排出を減らす</t>
    <rPh sb="6" eb="8">
      <t>ツウキン</t>
    </rPh>
    <rPh sb="21" eb="23">
      <t>イコウ</t>
    </rPh>
    <rPh sb="29" eb="31">
      <t>ツウキン</t>
    </rPh>
    <rPh sb="37" eb="39">
      <t>ハイシュツ</t>
    </rPh>
    <rPh sb="40" eb="41">
      <t>ヘ</t>
    </rPh>
    <phoneticPr fontId="4"/>
  </si>
  <si>
    <t>鉄道で移動する距離(km)</t>
    <rPh sb="0" eb="2">
      <t>テツドウ</t>
    </rPh>
    <rPh sb="3" eb="5">
      <t>イドウ</t>
    </rPh>
    <rPh sb="7" eb="9">
      <t>キョリ</t>
    </rPh>
    <phoneticPr fontId="4"/>
  </si>
  <si>
    <t>バスで移動する距離(km)</t>
    <rPh sb="3" eb="5">
      <t>イドウ</t>
    </rPh>
    <rPh sb="7" eb="9">
      <t>キョリ</t>
    </rPh>
    <phoneticPr fontId="4"/>
  </si>
  <si>
    <t>（年間総労働時間（h）④-3）-（削減した年間の労働時間（h）④）</t>
    <rPh sb="1" eb="6">
      <t>ネンカンソウロウドウ</t>
    </rPh>
    <rPh sb="6" eb="8">
      <t>ジカン</t>
    </rPh>
    <rPh sb="17" eb="19">
      <t>サクゲン</t>
    </rPh>
    <rPh sb="21" eb="23">
      <t>ネンカン</t>
    </rPh>
    <rPh sb="24" eb="26">
      <t>ロウドウ</t>
    </rPh>
    <rPh sb="26" eb="28">
      <t>ジカン</t>
    </rPh>
    <phoneticPr fontId="4"/>
  </si>
  <si>
    <t>「働き方改革によるCO2削減効果」簡易算定ツール</t>
    <phoneticPr fontId="4"/>
  </si>
  <si>
    <t>１．【会社概要】及び【前年度　年間CO2排出量及び年間総労働時間】の欄は必ず入力してください。</t>
    <rPh sb="11" eb="12">
      <t>マエ</t>
    </rPh>
    <rPh sb="38" eb="40">
      <t>ニュウリョク</t>
    </rPh>
    <phoneticPr fontId="4"/>
  </si>
  <si>
    <t>　本ツールは相当の仮定を置いた上で削減効果を算定するものです。実際には取組内容のケースごとに異なりますので、本ツールによる削減効果を保証するものではありません。</t>
    <phoneticPr fontId="4"/>
  </si>
  <si>
    <t>基準年度比増減率</t>
    <rPh sb="0" eb="2">
      <t>キジュン</t>
    </rPh>
    <rPh sb="2" eb="4">
      <t>ネンド</t>
    </rPh>
    <rPh sb="4" eb="5">
      <t>ヒ</t>
    </rPh>
    <rPh sb="5" eb="7">
      <t>ゾウゲン</t>
    </rPh>
    <rPh sb="7" eb="8">
      <t>リツ</t>
    </rPh>
    <phoneticPr fontId="4"/>
  </si>
  <si>
    <t>基準年度比増減率</t>
    <rPh sb="0" eb="2">
      <t>キジュン</t>
    </rPh>
    <phoneticPr fontId="4"/>
  </si>
  <si>
    <t>鉄道通勤から、テレワーク・自宅作業に変更したことによる１日のCO2排出削減量（kg-CO2)</t>
    <rPh sb="0" eb="2">
      <t>テツドウ</t>
    </rPh>
    <rPh sb="13" eb="15">
      <t>ジタク</t>
    </rPh>
    <rPh sb="15" eb="17">
      <t>サギョウ</t>
    </rPh>
    <rPh sb="28" eb="29">
      <t>ニチ</t>
    </rPh>
    <rPh sb="33" eb="35">
      <t>ハイシュツ</t>
    </rPh>
    <rPh sb="35" eb="37">
      <t>サクゲン</t>
    </rPh>
    <rPh sb="37" eb="38">
      <t>リョウ</t>
    </rPh>
    <phoneticPr fontId="4"/>
  </si>
  <si>
    <t>バス通勤から、テレワーク・自宅作業に変更したことによる１日のCO2排出削減量（kg-CO2)</t>
    <rPh sb="13" eb="15">
      <t>ジタク</t>
    </rPh>
    <rPh sb="15" eb="17">
      <t>サギョウ</t>
    </rPh>
    <rPh sb="28" eb="29">
      <t>ニチ</t>
    </rPh>
    <rPh sb="33" eb="35">
      <t>ハイシュツ</t>
    </rPh>
    <rPh sb="35" eb="37">
      <t>サクゲン</t>
    </rPh>
    <rPh sb="37" eb="38">
      <t>リョウ</t>
    </rPh>
    <phoneticPr fontId="4"/>
  </si>
  <si>
    <t>鉄道通勤からテレワーク・自宅作業への移行による
年間のCO2削減量（kg-CO2)</t>
    <rPh sb="0" eb="2">
      <t>テツドウ</t>
    </rPh>
    <rPh sb="2" eb="4">
      <t>ツウキン</t>
    </rPh>
    <rPh sb="12" eb="16">
      <t>ジタクサギョウ</t>
    </rPh>
    <rPh sb="18" eb="20">
      <t>イコウ</t>
    </rPh>
    <rPh sb="24" eb="26">
      <t>ネンカン</t>
    </rPh>
    <rPh sb="30" eb="32">
      <t>サクゲン</t>
    </rPh>
    <rPh sb="32" eb="33">
      <t>リョウ</t>
    </rPh>
    <phoneticPr fontId="4"/>
  </si>
  <si>
    <t>バス通勤からテレワーク・自宅作業への移行による
年間のCO2削減量（kg-CO2)</t>
    <rPh sb="2" eb="4">
      <t>ツウキン</t>
    </rPh>
    <rPh sb="12" eb="16">
      <t>ジタクサギョウ</t>
    </rPh>
    <rPh sb="18" eb="20">
      <t>イコウ</t>
    </rPh>
    <rPh sb="24" eb="26">
      <t>ネンカン</t>
    </rPh>
    <rPh sb="30" eb="32">
      <t>サクゲン</t>
    </rPh>
    <rPh sb="32" eb="33">
      <t>リョウ</t>
    </rPh>
    <phoneticPr fontId="4"/>
  </si>
  <si>
    <t>年間のテレワークの日数（日）⑥-1</t>
    <phoneticPr fontId="4"/>
  </si>
  <si>
    <t>年間のテレワークの日数（日）⑥-2</t>
    <phoneticPr fontId="4"/>
  </si>
  <si>
    <t>年間のテレワークの日数（日）⑥-3</t>
    <phoneticPr fontId="4"/>
  </si>
  <si>
    <t>年間のテレワークの日数（日）
⑥-2</t>
    <rPh sb="0" eb="2">
      <t>ネンカン</t>
    </rPh>
    <rPh sb="9" eb="11">
      <t>ニッスウ</t>
    </rPh>
    <rPh sb="12" eb="13">
      <t>ニチ</t>
    </rPh>
    <phoneticPr fontId="4"/>
  </si>
  <si>
    <t>年間のテレワークの日数（日）
⑥-1　</t>
    <rPh sb="0" eb="2">
      <t>ネンカン</t>
    </rPh>
    <rPh sb="9" eb="11">
      <t>ニッスウ</t>
    </rPh>
    <rPh sb="12" eb="13">
      <t>ニチ</t>
    </rPh>
    <phoneticPr fontId="4"/>
  </si>
  <si>
    <t>年間のテレワークの日数（日）
⑥-3　</t>
    <rPh sb="0" eb="2">
      <t>ネンカン</t>
    </rPh>
    <rPh sb="9" eb="11">
      <t>ニッスウ</t>
    </rPh>
    <rPh sb="12" eb="13">
      <t>ニチ</t>
    </rPh>
    <phoneticPr fontId="4"/>
  </si>
  <si>
    <t>合計(kg-CO2) ⑤-1</t>
    <rPh sb="0" eb="2">
      <t>ゴウケイ</t>
    </rPh>
    <phoneticPr fontId="4"/>
  </si>
  <si>
    <t>車通勤からテレワーク・自宅作業への変更による
１日のCO2排出削減量の合計（kg-CO2)　⑤-1</t>
    <rPh sb="35" eb="37">
      <t>ゴウケイ</t>
    </rPh>
    <phoneticPr fontId="4"/>
  </si>
  <si>
    <t>合計(kg-CO2) ⑤-2</t>
    <rPh sb="0" eb="2">
      <t>ゴウケイ</t>
    </rPh>
    <phoneticPr fontId="4"/>
  </si>
  <si>
    <t>鉄道通勤からテレワーク・自宅作業への変更による
１日のCO2排出削減量の合計（kg-CO2)　⑤-2</t>
    <rPh sb="0" eb="2">
      <t>テツドウ</t>
    </rPh>
    <rPh sb="36" eb="38">
      <t>ゴウケイ</t>
    </rPh>
    <phoneticPr fontId="4"/>
  </si>
  <si>
    <t>合計(kg-CO2) ⑤-3</t>
    <rPh sb="0" eb="2">
      <t>ゴウケイ</t>
    </rPh>
    <phoneticPr fontId="4"/>
  </si>
  <si>
    <t>バス通勤からテレワーク・自宅作業への変更による
１日のCO2排出削減量の合計（kg-CO2)　⑤-3</t>
    <rPh sb="36" eb="38">
      <t>ゴウケイ</t>
    </rPh>
    <phoneticPr fontId="4"/>
  </si>
  <si>
    <t>テレワーク・自宅作業への
移行による年間のCO2削減量（kg-CO2)</t>
    <phoneticPr fontId="4"/>
  </si>
  <si>
    <t>2-1 テレワーク・自宅作業に移行することで、車からのＣＯ２排出を減らす</t>
    <rPh sb="15" eb="17">
      <t>イコウ</t>
    </rPh>
    <rPh sb="23" eb="24">
      <t>クルマ</t>
    </rPh>
    <rPh sb="30" eb="32">
      <t>ハイシュツ</t>
    </rPh>
    <rPh sb="33" eb="34">
      <t>ヘ</t>
    </rPh>
    <phoneticPr fontId="4"/>
  </si>
  <si>
    <t>テレワーク・自宅作業への移行による年間のCO2削減量(kg-CO2)</t>
    <rPh sb="23" eb="25">
      <t>サクゲン</t>
    </rPh>
    <phoneticPr fontId="4"/>
  </si>
  <si>
    <t>株式会社A食品製造</t>
    <rPh sb="0" eb="4">
      <t>カブシキガイシャ</t>
    </rPh>
    <rPh sb="5" eb="7">
      <t>ショクヒン</t>
    </rPh>
    <rPh sb="7" eb="9">
      <t>セイゾウ</t>
    </rPh>
    <phoneticPr fontId="4"/>
  </si>
  <si>
    <t>○○向けの軽食、惣菜の製造及び開発と、各店舗仕分け、集配センターへの納品</t>
    <rPh sb="2" eb="3">
      <t>ム</t>
    </rPh>
    <rPh sb="5" eb="7">
      <t>ケイショク</t>
    </rPh>
    <rPh sb="8" eb="10">
      <t>ソウザイ</t>
    </rPh>
    <rPh sb="11" eb="13">
      <t>セイゾウ</t>
    </rPh>
    <rPh sb="13" eb="14">
      <t>オヨ</t>
    </rPh>
    <rPh sb="15" eb="17">
      <t>カイハツ</t>
    </rPh>
    <rPh sb="19" eb="22">
      <t>カクテンポ</t>
    </rPh>
    <rPh sb="22" eb="24">
      <t>シワ</t>
    </rPh>
    <rPh sb="26" eb="28">
      <t>シュウハイ</t>
    </rPh>
    <rPh sb="34" eb="36">
      <t>ノウヒン</t>
    </rPh>
    <phoneticPr fontId="4"/>
  </si>
  <si>
    <t>オフィス③-1</t>
    <phoneticPr fontId="4"/>
  </si>
  <si>
    <t>オフィス④-1</t>
    <phoneticPr fontId="4"/>
  </si>
  <si>
    <t>合計④-3</t>
    <phoneticPr fontId="4"/>
  </si>
  <si>
    <t>バス</t>
    <phoneticPr fontId="4"/>
  </si>
  <si>
    <t>年間のテレワークの日数（日）⑥-1</t>
    <phoneticPr fontId="4"/>
  </si>
  <si>
    <t>社員K</t>
    <rPh sb="0" eb="2">
      <t>シャイン</t>
    </rPh>
    <phoneticPr fontId="4"/>
  </si>
  <si>
    <t>社員L</t>
    <rPh sb="0" eb="2">
      <t>シャイン</t>
    </rPh>
    <phoneticPr fontId="4"/>
  </si>
  <si>
    <t>×</t>
    <phoneticPr fontId="4"/>
  </si>
  <si>
    <t>×</t>
    <phoneticPr fontId="4"/>
  </si>
  <si>
    <t>＝</t>
    <phoneticPr fontId="4"/>
  </si>
  <si>
    <t>＝</t>
    <phoneticPr fontId="4"/>
  </si>
  <si>
    <t>×</t>
    <phoneticPr fontId="4"/>
  </si>
  <si>
    <t>＝</t>
    <phoneticPr fontId="4"/>
  </si>
  <si>
    <t>年間のテレワークの日数（日）⑥-2</t>
    <phoneticPr fontId="4"/>
  </si>
  <si>
    <t>社員M</t>
    <rPh sb="0" eb="2">
      <t>シャイン</t>
    </rPh>
    <phoneticPr fontId="4"/>
  </si>
  <si>
    <t>×</t>
    <phoneticPr fontId="4"/>
  </si>
  <si>
    <t>＝</t>
    <phoneticPr fontId="4"/>
  </si>
  <si>
    <t>年間のテレワークの日数（日）⑥-3</t>
    <phoneticPr fontId="4"/>
  </si>
  <si>
    <t>社員N</t>
    <rPh sb="0" eb="2">
      <t>シャイン</t>
    </rPh>
    <phoneticPr fontId="4"/>
  </si>
  <si>
    <t>×</t>
    <phoneticPr fontId="4"/>
  </si>
  <si>
    <t>＝</t>
    <phoneticPr fontId="4"/>
  </si>
  <si>
    <t>×</t>
    <phoneticPr fontId="4"/>
  </si>
  <si>
    <t>÷</t>
    <phoneticPr fontId="4"/>
  </si>
  <si>
    <t>÷</t>
    <phoneticPr fontId="4"/>
  </si>
  <si>
    <t>オフィス</t>
    <phoneticPr fontId="4"/>
  </si>
  <si>
    <t xml:space="preserve">(2)-1 </t>
    <phoneticPr fontId="4"/>
  </si>
  <si>
    <t xml:space="preserve">（2)-2 </t>
    <phoneticPr fontId="4"/>
  </si>
  <si>
    <t>⇒</t>
    <phoneticPr fontId="4"/>
  </si>
  <si>
    <t>＝</t>
    <phoneticPr fontId="4"/>
  </si>
  <si>
    <t>⇒</t>
    <phoneticPr fontId="4"/>
  </si>
  <si>
    <t>＝</t>
    <phoneticPr fontId="4"/>
  </si>
  <si>
    <t>×</t>
    <phoneticPr fontId="4"/>
  </si>
  <si>
    <t>＝</t>
    <phoneticPr fontId="4"/>
  </si>
  <si>
    <t>×</t>
    <phoneticPr fontId="4"/>
  </si>
  <si>
    <t>ケース１</t>
    <phoneticPr fontId="4"/>
  </si>
  <si>
    <t>2-1 B</t>
    <phoneticPr fontId="4"/>
  </si>
  <si>
    <t>=</t>
    <phoneticPr fontId="4"/>
  </si>
  <si>
    <t>＝</t>
    <phoneticPr fontId="4"/>
  </si>
  <si>
    <t>バス通勤から、徒歩又は自転車に変更したことによるCO2排出削減量（kg-CO2)</t>
    <rPh sb="7" eb="10">
      <t>トホマタ</t>
    </rPh>
    <rPh sb="11" eb="14">
      <t>ジテンシャ</t>
    </rPh>
    <rPh sb="27" eb="29">
      <t>ハイシュツ</t>
    </rPh>
    <rPh sb="29" eb="31">
      <t>サクゲン</t>
    </rPh>
    <rPh sb="31" eb="32">
      <t>リョウ</t>
    </rPh>
    <phoneticPr fontId="4"/>
  </si>
  <si>
    <t>【記入例】 「働き方改革によるCO2削減効果」簡易算定ツール</t>
    <rPh sb="1" eb="3">
      <t>キニュウ</t>
    </rPh>
    <rPh sb="3" eb="4">
      <t>レイ</t>
    </rPh>
    <rPh sb="7" eb="8">
      <t>ハタラ</t>
    </rPh>
    <rPh sb="9" eb="10">
      <t>カタ</t>
    </rPh>
    <rPh sb="10" eb="12">
      <t>カイカク</t>
    </rPh>
    <rPh sb="18" eb="20">
      <t>サクゲン</t>
    </rPh>
    <rPh sb="20" eb="22">
      <t>コウカ</t>
    </rPh>
    <rPh sb="23" eb="25">
      <t>カンイ</t>
    </rPh>
    <rPh sb="25" eb="27">
      <t>サンテイ</t>
    </rPh>
    <phoneticPr fontId="4"/>
  </si>
  <si>
    <t>エレベーターの使用を
停止したことによる
年間のCO2排出削減量
（kg-CO2)</t>
    <phoneticPr fontId="4"/>
  </si>
  <si>
    <t>【前年度　年間CO2排出量及び年間総労働時間】</t>
    <rPh sb="1" eb="2">
      <t>マエ</t>
    </rPh>
    <phoneticPr fontId="4"/>
  </si>
  <si>
    <t>・「簡易算定_年度1」の【前年度　年間CO2排出量及び年間総労働時間】に入力したCO2排出量等が基準年度のデータとなります。</t>
    <rPh sb="2" eb="4">
      <t>カンイ</t>
    </rPh>
    <rPh sb="4" eb="6">
      <t>サンテイ</t>
    </rPh>
    <rPh sb="7" eb="9">
      <t>ネンド</t>
    </rPh>
    <rPh sb="13" eb="16">
      <t>ゼンネンド</t>
    </rPh>
    <rPh sb="36" eb="38">
      <t>ニュウリョク</t>
    </rPh>
    <rPh sb="43" eb="45">
      <t>ハイシュツ</t>
    </rPh>
    <rPh sb="45" eb="46">
      <t>リョウ</t>
    </rPh>
    <rPh sb="46" eb="47">
      <t>トウ</t>
    </rPh>
    <rPh sb="48" eb="50">
      <t>キジュン</t>
    </rPh>
    <rPh sb="50" eb="52">
      <t>ネンド</t>
    </rPh>
    <phoneticPr fontId="4"/>
  </si>
  <si>
    <t>・「簡易算定_年度2～6」の【前年度　年間CO2排出量及び年間総労働時間】は、前年度の算定ツールシートに入力した数値及び算定結果が、自動的に反映されますので、改めて入力する必要はありません。</t>
    <rPh sb="2" eb="4">
      <t>カンイ</t>
    </rPh>
    <rPh sb="4" eb="6">
      <t>サンテイ</t>
    </rPh>
    <rPh sb="7" eb="9">
      <t>ネンド</t>
    </rPh>
    <rPh sb="39" eb="41">
      <t>ゼンネン</t>
    </rPh>
    <rPh sb="41" eb="42">
      <t>ド</t>
    </rPh>
    <rPh sb="43" eb="45">
      <t>サンテイ</t>
    </rPh>
    <rPh sb="52" eb="54">
      <t>ニュウリョク</t>
    </rPh>
    <rPh sb="56" eb="58">
      <t>スウチ</t>
    </rPh>
    <rPh sb="58" eb="59">
      <t>オヨ</t>
    </rPh>
    <rPh sb="60" eb="62">
      <t>サンテイ</t>
    </rPh>
    <rPh sb="62" eb="64">
      <t>ケッカ</t>
    </rPh>
    <rPh sb="66" eb="69">
      <t>ジドウテキ</t>
    </rPh>
    <rPh sb="70" eb="72">
      <t>ハンエイ</t>
    </rPh>
    <rPh sb="79" eb="80">
      <t>アラタ</t>
    </rPh>
    <rPh sb="82" eb="84">
      <t>ニュウリョク</t>
    </rPh>
    <rPh sb="86" eb="88">
      <t>ヒツヨウ</t>
    </rPh>
    <phoneticPr fontId="4"/>
  </si>
  <si>
    <t>CO2排出1kg当たりの売上高（千円）</t>
    <rPh sb="3" eb="5">
      <t>ハイシュツ</t>
    </rPh>
    <rPh sb="8" eb="9">
      <t>ア</t>
    </rPh>
    <rPh sb="12" eb="14">
      <t>ウリアゲ</t>
    </rPh>
    <rPh sb="14" eb="15">
      <t>ダカ</t>
    </rPh>
    <rPh sb="16" eb="17">
      <t>セン</t>
    </rPh>
    <rPh sb="17" eb="18">
      <t>エン</t>
    </rPh>
    <phoneticPr fontId="4"/>
  </si>
  <si>
    <t>1-1　車通勤から、鉄道に変える</t>
    <rPh sb="4" eb="5">
      <t>クルマ</t>
    </rPh>
    <rPh sb="5" eb="7">
      <t>ツウキン</t>
    </rPh>
    <rPh sb="10" eb="12">
      <t>テツドウ</t>
    </rPh>
    <rPh sb="13" eb="14">
      <t>カ</t>
    </rPh>
    <phoneticPr fontId="4"/>
  </si>
  <si>
    <t>1-2　車通勤から、バスに変える</t>
    <rPh sb="4" eb="5">
      <t>クルマ</t>
    </rPh>
    <rPh sb="5" eb="7">
      <t>ツウキン</t>
    </rPh>
    <rPh sb="13" eb="14">
      <t>カ</t>
    </rPh>
    <phoneticPr fontId="4"/>
  </si>
  <si>
    <t>1-3　車通勤から、徒歩又は自転車に変える</t>
    <rPh sb="4" eb="5">
      <t>クルマ</t>
    </rPh>
    <rPh sb="5" eb="7">
      <t>ツウキン</t>
    </rPh>
    <rPh sb="10" eb="13">
      <t>トホマタ</t>
    </rPh>
    <rPh sb="14" eb="17">
      <t>ジテンシャ</t>
    </rPh>
    <rPh sb="18" eb="19">
      <t>カ</t>
    </rPh>
    <phoneticPr fontId="4"/>
  </si>
  <si>
    <t>1-4　鉄道から、徒歩又は自転車に変える</t>
    <rPh sb="4" eb="6">
      <t>テツドウ</t>
    </rPh>
    <rPh sb="9" eb="11">
      <t>トホ</t>
    </rPh>
    <rPh sb="11" eb="12">
      <t>マタ</t>
    </rPh>
    <rPh sb="13" eb="16">
      <t>ジテンシャ</t>
    </rPh>
    <rPh sb="17" eb="18">
      <t>カ</t>
    </rPh>
    <phoneticPr fontId="4"/>
  </si>
  <si>
    <t>1-5　バスから、徒歩又は自転車に変える</t>
    <rPh sb="9" eb="11">
      <t>トホ</t>
    </rPh>
    <rPh sb="11" eb="12">
      <t>マタ</t>
    </rPh>
    <rPh sb="13" eb="16">
      <t>ジテンシャ</t>
    </rPh>
    <rPh sb="17" eb="18">
      <t>カ</t>
    </rPh>
    <phoneticPr fontId="4"/>
  </si>
  <si>
    <t>1-2 合計</t>
    <rPh sb="4" eb="6">
      <t>ゴウケイ</t>
    </rPh>
    <phoneticPr fontId="4"/>
  </si>
  <si>
    <t>1-1 合計</t>
    <rPh sb="4" eb="6">
      <t>ゴウケイ</t>
    </rPh>
    <phoneticPr fontId="4"/>
  </si>
  <si>
    <t>1-3 合計</t>
    <rPh sb="4" eb="6">
      <t>ゴウケイ</t>
    </rPh>
    <phoneticPr fontId="4"/>
  </si>
  <si>
    <t>1-4 合計</t>
    <rPh sb="4" eb="6">
      <t>ゴウケイ</t>
    </rPh>
    <phoneticPr fontId="4"/>
  </si>
  <si>
    <t>1-5 合計</t>
    <rPh sb="4" eb="6">
      <t>ゴウケイ</t>
    </rPh>
    <phoneticPr fontId="4"/>
  </si>
  <si>
    <t>東京都三鷹市○○町１－４３</t>
    <rPh sb="0" eb="3">
      <t>トウキョウト</t>
    </rPh>
    <rPh sb="3" eb="6">
      <t>ミタカシ</t>
    </rPh>
    <rPh sb="8" eb="9">
      <t>マチ</t>
    </rPh>
    <phoneticPr fontId="4"/>
  </si>
  <si>
    <t>【会社概要】及び【前年度　年間CO2排出量及び年間総労働時間】の欄は必ず記入のうえ、当てはまる各項目の水色部分に数字等を入力してください。</t>
    <rPh sb="1" eb="3">
      <t>カイシャ</t>
    </rPh>
    <rPh sb="3" eb="5">
      <t>ガイヨウ</t>
    </rPh>
    <rPh sb="6" eb="7">
      <t>オヨ</t>
    </rPh>
    <rPh sb="9" eb="12">
      <t>ゼンネンド</t>
    </rPh>
    <rPh sb="10" eb="12">
      <t>ネンド</t>
    </rPh>
    <rPh sb="13" eb="15">
      <t>ネンカン</t>
    </rPh>
    <rPh sb="18" eb="21">
      <t>ハイシュツリョウ</t>
    </rPh>
    <rPh sb="21" eb="22">
      <t>オヨ</t>
    </rPh>
    <rPh sb="23" eb="30">
      <t>ネンカンソウロウドウジカン</t>
    </rPh>
    <rPh sb="32" eb="33">
      <t>ラン</t>
    </rPh>
    <rPh sb="34" eb="35">
      <t>カナラ</t>
    </rPh>
    <rPh sb="36" eb="38">
      <t>キニュウ</t>
    </rPh>
    <rPh sb="42" eb="43">
      <t>ア</t>
    </rPh>
    <rPh sb="47" eb="48">
      <t>カク</t>
    </rPh>
    <rPh sb="48" eb="50">
      <t>コウモク</t>
    </rPh>
    <rPh sb="51" eb="55">
      <t>ミズイロブブン</t>
    </rPh>
    <rPh sb="56" eb="58">
      <t>スウジ</t>
    </rPh>
    <rPh sb="58" eb="59">
      <t>トウ</t>
    </rPh>
    <rPh sb="60" eb="62">
      <t>ニュウリョク</t>
    </rPh>
    <phoneticPr fontId="4"/>
  </si>
  <si>
    <t>2-1 前年度の炭素生産性及び労働生産性</t>
    <rPh sb="4" eb="7">
      <t>ゼンネンド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</si>
</sst>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_ "/>
    <numFmt numFmtId="177" formatCode="0.000000_ "/>
    <numFmt numFmtId="178" formatCode="0.00000_ "/>
    <numFmt numFmtId="179" formatCode="0.0_ "/>
    <numFmt numFmtId="180" formatCode="#,##0.0;[Red]\-#,##0.0"/>
    <numFmt numFmtId="181" formatCode="0.000"/>
    <numFmt numFmtId="182" formatCode="#,##0.000;[Red]\-#,##0.000"/>
    <numFmt numFmtId="183" formatCode="0_ "/>
    <numFmt numFmtId="184" formatCode="0_);[Red]\(0\)"/>
    <numFmt numFmtId="185" formatCode="0.0_);[Red]\(0.0\)"/>
  </numFmts>
  <fonts count="30" x14ac:knownFonts="1">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6"/>
      <color theme="1"/>
      <name val="ＭＳ Ｐゴシック"/>
      <family val="2"/>
      <charset val="128"/>
      <scheme val="minor"/>
    </font>
    <font>
      <sz val="9"/>
      <name val="ＭＳ Ｐゴシック"/>
      <family val="3"/>
      <charset val="128"/>
      <scheme val="minor"/>
    </font>
    <font>
      <sz val="10"/>
      <color indexed="81"/>
      <name val="ＭＳ Ｐゴシック"/>
      <family val="3"/>
      <charset val="128"/>
    </font>
    <font>
      <sz val="9"/>
      <color indexed="81"/>
      <name val="ＭＳ Ｐゴシック"/>
      <family val="3"/>
      <charset val="128"/>
    </font>
    <font>
      <b/>
      <sz val="9"/>
      <color indexed="81"/>
      <name val="ＭＳ Ｐゴシック"/>
      <family val="3"/>
      <charset val="128"/>
    </font>
    <font>
      <sz val="1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b/>
      <sz val="10"/>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theme="1"/>
      <name val="ＭＳ Ｐゴシック"/>
      <family val="2"/>
      <charset val="128"/>
      <scheme val="minor"/>
    </font>
    <font>
      <sz val="12"/>
      <color rgb="FF000000"/>
      <name val="ＭＳ Ｐ明朝"/>
      <family val="1"/>
      <charset val="128"/>
    </font>
    <font>
      <sz val="12"/>
      <color rgb="FF000000"/>
      <name val="ＭＳ Ｐゴシック"/>
      <family val="3"/>
      <charset val="128"/>
    </font>
    <font>
      <sz val="11"/>
      <color indexed="8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66FFFF"/>
        <bgColor indexed="64"/>
      </patternFill>
    </fill>
    <fill>
      <patternFill patternType="solid">
        <fgColor theme="7" tint="0.79998168889431442"/>
        <bgColor indexed="64"/>
      </patternFill>
    </fill>
  </fills>
  <borders count="8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rgb="FF0000FF"/>
      </left>
      <right style="thin">
        <color rgb="FF0000FF"/>
      </right>
      <top style="medium">
        <color rgb="FF0000FF"/>
      </top>
      <bottom style="medium">
        <color rgb="FF0000FF"/>
      </bottom>
      <diagonal/>
    </border>
    <border>
      <left style="thin">
        <color rgb="FF0000FF"/>
      </left>
      <right style="thin">
        <color rgb="FF0000FF"/>
      </right>
      <top style="medium">
        <color rgb="FF0000FF"/>
      </top>
      <bottom style="medium">
        <color rgb="FF0000FF"/>
      </bottom>
      <diagonal/>
    </border>
    <border>
      <left style="thin">
        <color rgb="FF0000FF"/>
      </left>
      <right style="medium">
        <color rgb="FF0000FF"/>
      </right>
      <top style="medium">
        <color rgb="FF0000FF"/>
      </top>
      <bottom style="medium">
        <color rgb="FF0000FF"/>
      </bottom>
      <diagonal/>
    </border>
    <border>
      <left style="medium">
        <color rgb="FF0000FF"/>
      </left>
      <right/>
      <top style="medium">
        <color rgb="FF0000FF"/>
      </top>
      <bottom style="thin">
        <color indexed="64"/>
      </bottom>
      <diagonal/>
    </border>
    <border>
      <left/>
      <right/>
      <top style="medium">
        <color rgb="FF0000FF"/>
      </top>
      <bottom style="thin">
        <color indexed="64"/>
      </bottom>
      <diagonal/>
    </border>
    <border>
      <left/>
      <right style="medium">
        <color rgb="FF0000FF"/>
      </right>
      <top style="medium">
        <color rgb="FF0000FF"/>
      </top>
      <bottom style="thin">
        <color indexed="64"/>
      </bottom>
      <diagonal/>
    </border>
    <border>
      <left style="medium">
        <color rgb="FF0000FF"/>
      </left>
      <right/>
      <top style="thin">
        <color indexed="64"/>
      </top>
      <bottom style="medium">
        <color rgb="FF0000FF"/>
      </bottom>
      <diagonal/>
    </border>
    <border>
      <left/>
      <right/>
      <top style="thin">
        <color indexed="64"/>
      </top>
      <bottom style="medium">
        <color rgb="FF0000FF"/>
      </bottom>
      <diagonal/>
    </border>
    <border>
      <left/>
      <right style="medium">
        <color rgb="FF0000FF"/>
      </right>
      <top style="thin">
        <color indexed="64"/>
      </top>
      <bottom style="medium">
        <color rgb="FF0000FF"/>
      </bottom>
      <diagonal/>
    </border>
    <border>
      <left style="medium">
        <color rgb="FF0000FF"/>
      </left>
      <right style="thin">
        <color indexed="64"/>
      </right>
      <top style="medium">
        <color rgb="FF0000FF"/>
      </top>
      <bottom style="thin">
        <color indexed="64"/>
      </bottom>
      <diagonal/>
    </border>
    <border>
      <left style="thin">
        <color indexed="64"/>
      </left>
      <right style="thin">
        <color indexed="64"/>
      </right>
      <top style="medium">
        <color rgb="FF0000FF"/>
      </top>
      <bottom style="thin">
        <color indexed="64"/>
      </bottom>
      <diagonal/>
    </border>
    <border>
      <left style="thin">
        <color indexed="64"/>
      </left>
      <right style="medium">
        <color rgb="FF0000FF"/>
      </right>
      <top style="medium">
        <color rgb="FF0000FF"/>
      </top>
      <bottom style="thin">
        <color indexed="64"/>
      </bottom>
      <diagonal/>
    </border>
    <border>
      <left style="medium">
        <color rgb="FF0000FF"/>
      </left>
      <right style="thin">
        <color indexed="64"/>
      </right>
      <top style="thin">
        <color indexed="64"/>
      </top>
      <bottom style="thin">
        <color indexed="64"/>
      </bottom>
      <diagonal/>
    </border>
    <border>
      <left style="thin">
        <color indexed="64"/>
      </left>
      <right style="medium">
        <color rgb="FF0000FF"/>
      </right>
      <top style="thin">
        <color indexed="64"/>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thin">
        <color indexed="64"/>
      </right>
      <top style="medium">
        <color rgb="FF0000FF"/>
      </top>
      <bottom style="medium">
        <color rgb="FF0000FF"/>
      </bottom>
      <diagonal/>
    </border>
    <border>
      <left style="thin">
        <color indexed="64"/>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style="thin">
        <color indexed="64"/>
      </bottom>
      <diagonal/>
    </border>
    <border>
      <left/>
      <right style="medium">
        <color rgb="FF0000FF"/>
      </right>
      <top/>
      <bottom style="thin">
        <color indexed="64"/>
      </bottom>
      <diagonal/>
    </border>
    <border>
      <left style="medium">
        <color rgb="FF0000FF"/>
      </left>
      <right style="thin">
        <color auto="1"/>
      </right>
      <top style="medium">
        <color rgb="FF0000FF"/>
      </top>
      <bottom/>
      <diagonal/>
    </border>
    <border>
      <left style="thin">
        <color auto="1"/>
      </left>
      <right style="thin">
        <color auto="1"/>
      </right>
      <top style="medium">
        <color rgb="FF0000FF"/>
      </top>
      <bottom/>
      <diagonal/>
    </border>
    <border>
      <left style="thin">
        <color auto="1"/>
      </left>
      <right style="medium">
        <color rgb="FF0000FF"/>
      </right>
      <top style="medium">
        <color rgb="FF0000FF"/>
      </top>
      <bottom/>
      <diagonal/>
    </border>
    <border>
      <left style="medium">
        <color rgb="FF0000FF"/>
      </left>
      <right style="thin">
        <color auto="1"/>
      </right>
      <top/>
      <bottom style="medium">
        <color rgb="FF0000FF"/>
      </bottom>
      <diagonal/>
    </border>
    <border>
      <left style="thin">
        <color auto="1"/>
      </left>
      <right style="thin">
        <color auto="1"/>
      </right>
      <top/>
      <bottom style="medium">
        <color rgb="FF0000FF"/>
      </bottom>
      <diagonal/>
    </border>
    <border>
      <left style="thin">
        <color auto="1"/>
      </left>
      <right style="medium">
        <color rgb="FF0000FF"/>
      </right>
      <top/>
      <bottom style="medium">
        <color rgb="FF0000FF"/>
      </bottom>
      <diagonal/>
    </border>
    <border>
      <left style="medium">
        <color rgb="FF0000FF"/>
      </left>
      <right style="thin">
        <color indexed="64"/>
      </right>
      <top style="medium">
        <color rgb="FF0000FF"/>
      </top>
      <bottom style="medium">
        <color rgb="FF0000FF"/>
      </bottom>
      <diagonal/>
    </border>
    <border>
      <left style="thin">
        <color indexed="64"/>
      </left>
      <right style="thin">
        <color indexed="64"/>
      </right>
      <top style="medium">
        <color rgb="FF0000FF"/>
      </top>
      <bottom style="medium">
        <color rgb="FF0000FF"/>
      </bottom>
      <diagonal/>
    </border>
    <border>
      <left style="thin">
        <color indexed="64"/>
      </left>
      <right style="medium">
        <color rgb="FF0000FF"/>
      </right>
      <top style="medium">
        <color rgb="FF0000FF"/>
      </top>
      <bottom style="medium">
        <color rgb="FF0000FF"/>
      </bottom>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thin">
        <color indexed="64"/>
      </right>
      <top/>
      <bottom/>
      <diagonal/>
    </border>
    <border>
      <left/>
      <right style="medium">
        <color rgb="FF0000FF"/>
      </right>
      <top style="thin">
        <color indexed="64"/>
      </top>
      <bottom style="thin">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style="medium">
        <color rgb="FF0000FF"/>
      </bottom>
      <diagonal/>
    </border>
  </borders>
  <cellStyleXfs count="3">
    <xf numFmtId="0" fontId="0"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cellStyleXfs>
  <cellXfs count="538">
    <xf numFmtId="0" fontId="0" fillId="0" borderId="0" xfId="0">
      <alignment vertical="center"/>
    </xf>
    <xf numFmtId="0" fontId="0" fillId="2" borderId="10" xfId="0" applyFill="1" applyBorder="1" applyAlignment="1">
      <alignment vertical="center"/>
    </xf>
    <xf numFmtId="0" fontId="0" fillId="2" borderId="25" xfId="0" applyFill="1" applyBorder="1" applyAlignment="1">
      <alignment vertical="center"/>
    </xf>
    <xf numFmtId="0" fontId="0" fillId="2" borderId="22" xfId="0" applyFill="1" applyBorder="1">
      <alignment vertical="center"/>
    </xf>
    <xf numFmtId="0" fontId="8" fillId="2" borderId="22" xfId="0" applyFont="1" applyFill="1" applyBorder="1" applyAlignment="1">
      <alignment horizontal="center" vertical="center" wrapText="1"/>
    </xf>
    <xf numFmtId="9" fontId="0" fillId="2" borderId="10" xfId="0" applyNumberFormat="1" applyFill="1" applyBorder="1" applyAlignment="1">
      <alignment horizontal="center" vertical="center"/>
    </xf>
    <xf numFmtId="0" fontId="0" fillId="2" borderId="10" xfId="0" applyFill="1" applyBorder="1">
      <alignment vertical="center"/>
    </xf>
    <xf numFmtId="0" fontId="8" fillId="2" borderId="10"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0" fillId="2" borderId="10" xfId="0" applyFill="1" applyBorder="1" applyAlignment="1">
      <alignment horizontal="center" vertical="center"/>
    </xf>
    <xf numFmtId="0" fontId="0" fillId="3" borderId="0" xfId="0" applyFill="1">
      <alignment vertical="center"/>
    </xf>
    <xf numFmtId="0" fontId="20" fillId="3" borderId="0" xfId="0" applyFont="1" applyFill="1" applyAlignment="1">
      <alignment horizontal="left" vertical="center"/>
    </xf>
    <xf numFmtId="0" fontId="0" fillId="3" borderId="0" xfId="0" applyFill="1" applyAlignment="1">
      <alignment horizontal="left" vertical="center"/>
    </xf>
    <xf numFmtId="0" fontId="3" fillId="3" borderId="0" xfId="0" applyFont="1" applyFill="1">
      <alignment vertical="center"/>
    </xf>
    <xf numFmtId="0" fontId="22" fillId="3" borderId="0" xfId="0" applyFont="1" applyFill="1">
      <alignment vertical="center"/>
    </xf>
    <xf numFmtId="0" fontId="21" fillId="3" borderId="0" xfId="0" applyFont="1" applyFill="1">
      <alignment vertical="center"/>
    </xf>
    <xf numFmtId="0" fontId="19" fillId="3" borderId="0" xfId="0" applyFont="1" applyFill="1">
      <alignment vertical="center"/>
    </xf>
    <xf numFmtId="0" fontId="13" fillId="3" borderId="0" xfId="0" applyFont="1" applyFill="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7" fillId="3" borderId="0" xfId="0" applyFont="1" applyFill="1" applyAlignment="1">
      <alignment horizontal="right" vertical="center"/>
    </xf>
    <xf numFmtId="0" fontId="0" fillId="3" borderId="10" xfId="0" applyFill="1" applyBorder="1" applyAlignment="1">
      <alignment vertical="center"/>
    </xf>
    <xf numFmtId="0" fontId="0" fillId="3" borderId="25" xfId="0" applyFill="1" applyBorder="1" applyAlignment="1">
      <alignment vertical="center"/>
    </xf>
    <xf numFmtId="0" fontId="10" fillId="3" borderId="0" xfId="0" applyFont="1" applyFill="1" applyAlignment="1">
      <alignment vertical="top" wrapText="1"/>
    </xf>
    <xf numFmtId="0" fontId="0" fillId="3" borderId="0" xfId="0" applyFill="1" applyBorder="1" applyAlignment="1">
      <alignment horizontal="center" vertical="center"/>
    </xf>
    <xf numFmtId="0" fontId="10" fillId="3" borderId="0" xfId="0" applyFont="1" applyFill="1" applyBorder="1" applyAlignment="1">
      <alignment horizontal="center" vertical="top" wrapText="1"/>
    </xf>
    <xf numFmtId="0" fontId="0" fillId="3" borderId="0" xfId="0" applyFont="1" applyFill="1" applyBorder="1" applyAlignment="1">
      <alignment vertical="top" wrapText="1"/>
    </xf>
    <xf numFmtId="0" fontId="9" fillId="3" borderId="0" xfId="0" applyFont="1" applyFill="1">
      <alignment vertical="center"/>
    </xf>
    <xf numFmtId="0" fontId="0" fillId="3" borderId="12" xfId="0" applyFill="1" applyBorder="1">
      <alignment vertical="center"/>
    </xf>
    <xf numFmtId="0" fontId="0" fillId="3" borderId="18" xfId="0" applyFill="1" applyBorder="1">
      <alignment vertical="center"/>
    </xf>
    <xf numFmtId="0" fontId="6" fillId="3" borderId="0" xfId="0" applyFont="1" applyFill="1">
      <alignment vertical="center"/>
    </xf>
    <xf numFmtId="0" fontId="0" fillId="3" borderId="0" xfId="0" applyFill="1" applyBorder="1">
      <alignment vertical="center"/>
    </xf>
    <xf numFmtId="0" fontId="10" fillId="3" borderId="0" xfId="0" applyFont="1" applyFill="1" applyAlignment="1">
      <alignment vertical="center" wrapText="1"/>
    </xf>
    <xf numFmtId="0" fontId="10" fillId="3" borderId="0" xfId="0" applyFont="1" applyFill="1">
      <alignment vertical="center"/>
    </xf>
    <xf numFmtId="0" fontId="0" fillId="3" borderId="31" xfId="0" applyFill="1" applyBorder="1">
      <alignment vertical="center"/>
    </xf>
    <xf numFmtId="0" fontId="0" fillId="3" borderId="31" xfId="0" applyFill="1" applyBorder="1" applyAlignment="1">
      <alignment horizontal="center" vertical="center"/>
    </xf>
    <xf numFmtId="0" fontId="0" fillId="3" borderId="0" xfId="0" applyFill="1" applyBorder="1" applyAlignment="1">
      <alignment vertical="center"/>
    </xf>
    <xf numFmtId="20" fontId="3" fillId="3" borderId="0" xfId="0" applyNumberFormat="1" applyFont="1" applyFill="1">
      <alignment vertical="center"/>
    </xf>
    <xf numFmtId="20" fontId="6" fillId="3" borderId="0" xfId="0" applyNumberFormat="1" applyFont="1" applyFill="1">
      <alignment vertical="center"/>
    </xf>
    <xf numFmtId="0" fontId="5" fillId="3" borderId="0" xfId="0" applyFont="1" applyFill="1" applyAlignment="1">
      <alignment horizontal="left" vertical="center"/>
    </xf>
    <xf numFmtId="0" fontId="8" fillId="3" borderId="0" xfId="0" applyFont="1" applyFill="1" applyAlignment="1">
      <alignment horizontal="left" vertical="center"/>
    </xf>
    <xf numFmtId="0" fontId="9" fillId="3" borderId="0" xfId="0" applyFont="1" applyFill="1" applyAlignment="1">
      <alignment horizontal="left" vertical="center"/>
    </xf>
    <xf numFmtId="0" fontId="7" fillId="3" borderId="0" xfId="0" applyFont="1" applyFill="1" applyBorder="1" applyAlignment="1">
      <alignment vertical="center" wrapText="1"/>
    </xf>
    <xf numFmtId="0" fontId="8" fillId="3" borderId="0" xfId="0" applyFont="1" applyFill="1" applyBorder="1" applyAlignment="1">
      <alignment vertical="center" wrapText="1"/>
    </xf>
    <xf numFmtId="0" fontId="0" fillId="3" borderId="0" xfId="0" applyFill="1" applyBorder="1" applyAlignment="1">
      <alignment horizontal="centerContinuous" vertical="center"/>
    </xf>
    <xf numFmtId="0" fontId="0" fillId="3" borderId="10" xfId="0"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vertical="center"/>
    </xf>
    <xf numFmtId="177" fontId="8" fillId="3" borderId="0" xfId="0" applyNumberFormat="1" applyFont="1" applyFill="1" applyBorder="1" applyAlignment="1">
      <alignment horizontal="centerContinuous" vertical="center"/>
    </xf>
    <xf numFmtId="0" fontId="8" fillId="3" borderId="0" xfId="0" applyFont="1" applyFill="1" applyBorder="1" applyAlignment="1">
      <alignment horizontal="centerContinuous" vertical="center"/>
    </xf>
    <xf numFmtId="10" fontId="9" fillId="3" borderId="0" xfId="0" applyNumberFormat="1" applyFont="1" applyFill="1" applyBorder="1" applyAlignment="1">
      <alignment horizontal="left" vertical="center"/>
    </xf>
    <xf numFmtId="10" fontId="9"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7" fillId="3" borderId="0" xfId="0" applyFont="1" applyFill="1" applyBorder="1" applyAlignment="1">
      <alignment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7" fillId="3" borderId="0" xfId="0" applyFont="1" applyFill="1" applyBorder="1" applyAlignment="1">
      <alignment horizontal="center" vertical="center"/>
    </xf>
    <xf numFmtId="177" fontId="0" fillId="3" borderId="0" xfId="0" applyNumberFormat="1" applyFill="1" applyBorder="1" applyAlignment="1">
      <alignment horizontal="center" vertical="center"/>
    </xf>
    <xf numFmtId="178" fontId="0" fillId="3" borderId="0" xfId="0" applyNumberFormat="1" applyFill="1" applyBorder="1" applyAlignment="1">
      <alignment horizontal="center" vertical="center"/>
    </xf>
    <xf numFmtId="0" fontId="0" fillId="3" borderId="0" xfId="0" applyFill="1" applyAlignment="1">
      <alignment vertical="top"/>
    </xf>
    <xf numFmtId="9" fontId="0" fillId="3" borderId="10" xfId="0" applyNumberFormat="1" applyFill="1" applyBorder="1" applyAlignment="1">
      <alignment horizontal="center" vertical="center"/>
    </xf>
    <xf numFmtId="179" fontId="0" fillId="3" borderId="10" xfId="0" applyNumberFormat="1" applyFill="1" applyBorder="1" applyAlignment="1">
      <alignment horizontal="center" vertical="center"/>
    </xf>
    <xf numFmtId="0" fontId="10" fillId="3" borderId="0" xfId="0" applyFont="1" applyFill="1" applyBorder="1" applyAlignment="1">
      <alignment vertical="center"/>
    </xf>
    <xf numFmtId="0" fontId="9" fillId="3" borderId="0" xfId="0" applyFont="1" applyFill="1" applyBorder="1" applyAlignment="1">
      <alignment vertical="center"/>
    </xf>
    <xf numFmtId="9" fontId="0" fillId="3" borderId="0" xfId="0" applyNumberFormat="1" applyFill="1" applyBorder="1" applyAlignment="1">
      <alignment vertical="center"/>
    </xf>
    <xf numFmtId="0" fontId="0" fillId="3" borderId="8" xfId="0" applyFill="1" applyBorder="1" applyAlignment="1">
      <alignment horizontal="center" vertical="center"/>
    </xf>
    <xf numFmtId="0" fontId="0" fillId="3" borderId="0" xfId="0" applyFill="1" applyBorder="1" applyAlignment="1">
      <alignment horizontal="left" vertical="center"/>
    </xf>
    <xf numFmtId="0" fontId="10" fillId="3" borderId="0" xfId="0" applyFont="1" applyFill="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horizontal="center" vertical="center"/>
    </xf>
    <xf numFmtId="0" fontId="14" fillId="3" borderId="0" xfId="0" applyFont="1" applyFill="1" applyBorder="1" applyAlignment="1">
      <alignment horizontal="center" vertical="center"/>
    </xf>
    <xf numFmtId="9" fontId="0" fillId="3" borderId="14" xfId="0" applyNumberFormat="1" applyFill="1" applyBorder="1" applyAlignment="1">
      <alignment horizontal="center" vertical="center"/>
    </xf>
    <xf numFmtId="0" fontId="10" fillId="3" borderId="0" xfId="0" applyFont="1" applyFill="1" applyBorder="1" applyAlignment="1">
      <alignment horizontal="center" vertical="center" wrapText="1"/>
    </xf>
    <xf numFmtId="0" fontId="9" fillId="3" borderId="0" xfId="0" applyFont="1" applyFill="1" applyAlignment="1">
      <alignment horizontal="center" vertical="center" wrapText="1"/>
    </xf>
    <xf numFmtId="0" fontId="10" fillId="3" borderId="0"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applyBorder="1" applyAlignment="1">
      <alignment vertical="center"/>
    </xf>
    <xf numFmtId="176" fontId="10" fillId="3" borderId="0" xfId="0" applyNumberFormat="1" applyFont="1" applyFill="1" applyBorder="1" applyAlignment="1">
      <alignment horizontal="centerContinuous" vertical="center" wrapText="1"/>
    </xf>
    <xf numFmtId="176" fontId="0" fillId="3" borderId="0" xfId="0" applyNumberFormat="1" applyFill="1" applyBorder="1" applyAlignment="1">
      <alignment horizontal="center" vertical="center"/>
    </xf>
    <xf numFmtId="0" fontId="0" fillId="3" borderId="0" xfId="0" applyFill="1" applyAlignment="1">
      <alignment horizontal="center" vertical="center"/>
    </xf>
    <xf numFmtId="176" fontId="0" fillId="3" borderId="0" xfId="0" applyNumberFormat="1" applyFill="1" applyBorder="1" applyAlignment="1">
      <alignment horizontal="centerContinuous" vertical="center"/>
    </xf>
    <xf numFmtId="176" fontId="0" fillId="3" borderId="0" xfId="0" applyNumberFormat="1" applyFill="1" applyAlignment="1">
      <alignment horizontal="left" vertical="center"/>
    </xf>
    <xf numFmtId="0" fontId="9" fillId="3" borderId="0" xfId="0" applyFont="1" applyFill="1" applyBorder="1" applyAlignment="1">
      <alignment horizontal="left" vertical="center"/>
    </xf>
    <xf numFmtId="176" fontId="0" fillId="3" borderId="0" xfId="0" applyNumberFormat="1" applyFill="1" applyBorder="1" applyAlignment="1">
      <alignment horizontal="left" vertical="center"/>
    </xf>
    <xf numFmtId="0" fontId="10" fillId="3" borderId="0" xfId="0" applyFont="1" applyFill="1" applyAlignment="1">
      <alignment vertical="center"/>
    </xf>
    <xf numFmtId="0" fontId="7" fillId="3" borderId="0" xfId="0" applyFont="1" applyFill="1" applyAlignment="1">
      <alignment vertical="center"/>
    </xf>
    <xf numFmtId="0" fontId="8" fillId="3" borderId="0" xfId="0" applyFont="1" applyFill="1" applyBorder="1" applyAlignment="1">
      <alignment horizontal="center" vertical="center" wrapText="1"/>
    </xf>
    <xf numFmtId="0" fontId="0" fillId="3" borderId="0" xfId="0" applyFill="1" applyBorder="1" applyAlignment="1">
      <alignment horizontal="center" vertical="distributed"/>
    </xf>
    <xf numFmtId="0" fontId="8" fillId="3" borderId="10" xfId="0" applyFont="1" applyFill="1" applyBorder="1" applyAlignment="1">
      <alignment horizontal="center" vertical="center" wrapText="1"/>
    </xf>
    <xf numFmtId="0" fontId="8" fillId="3" borderId="13" xfId="0" applyFont="1" applyFill="1" applyBorder="1" applyAlignment="1">
      <alignment horizontal="left" vertical="center"/>
    </xf>
    <xf numFmtId="0" fontId="3" fillId="3" borderId="0" xfId="0" applyFont="1" applyFill="1" applyAlignment="1">
      <alignment horizontal="left" vertical="center"/>
    </xf>
    <xf numFmtId="0" fontId="5" fillId="3" borderId="0" xfId="0" applyFont="1" applyFill="1" applyBorder="1" applyAlignment="1">
      <alignment horizontal="left" vertical="center"/>
    </xf>
    <xf numFmtId="0" fontId="19" fillId="3" borderId="0" xfId="0" applyFont="1" applyFill="1" applyAlignment="1">
      <alignment horizontal="left" vertical="center"/>
    </xf>
    <xf numFmtId="0" fontId="3" fillId="3" borderId="0" xfId="0" applyFont="1" applyFill="1" applyBorder="1" applyAlignment="1">
      <alignment horizontal="left" vertical="center"/>
    </xf>
    <xf numFmtId="177" fontId="0" fillId="3" borderId="0" xfId="0" applyNumberFormat="1" applyFill="1" applyBorder="1" applyAlignment="1">
      <alignment horizontal="centerContinuous" vertical="center"/>
    </xf>
    <xf numFmtId="0" fontId="8" fillId="3" borderId="0" xfId="0" applyNumberFormat="1" applyFont="1" applyFill="1" applyBorder="1" applyAlignment="1">
      <alignment horizontal="centerContinuous" vertical="center" wrapText="1"/>
    </xf>
    <xf numFmtId="0" fontId="8" fillId="3" borderId="0" xfId="0" applyFont="1" applyFill="1" applyBorder="1" applyAlignment="1">
      <alignment horizontal="centerContinuous" vertical="center" wrapText="1"/>
    </xf>
    <xf numFmtId="0" fontId="0" fillId="3" borderId="0" xfId="0" applyFill="1" applyAlignment="1">
      <alignment horizontal="right" vertical="center"/>
    </xf>
    <xf numFmtId="0" fontId="0" fillId="3" borderId="0" xfId="0" applyFont="1" applyFill="1" applyBorder="1" applyAlignment="1">
      <alignment horizontal="right" vertical="center"/>
    </xf>
    <xf numFmtId="0" fontId="8" fillId="3" borderId="0" xfId="0" applyFont="1" applyFill="1" applyBorder="1" applyAlignment="1">
      <alignment vertical="center"/>
    </xf>
    <xf numFmtId="0" fontId="9" fillId="3" borderId="0" xfId="0" applyFont="1" applyFill="1" applyAlignment="1">
      <alignment vertical="center"/>
    </xf>
    <xf numFmtId="0" fontId="9" fillId="3" borderId="0" xfId="0" applyFont="1" applyFill="1" applyAlignment="1">
      <alignment vertical="top" wrapText="1"/>
    </xf>
    <xf numFmtId="0" fontId="0" fillId="3" borderId="0" xfId="0" applyFill="1" applyAlignment="1">
      <alignment vertical="top" wrapText="1"/>
    </xf>
    <xf numFmtId="0" fontId="11" fillId="3" borderId="0" xfId="0" applyFont="1" applyFill="1" applyBorder="1" applyAlignment="1">
      <alignment vertical="center" wrapText="1"/>
    </xf>
    <xf numFmtId="0" fontId="7"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0" fontId="0" fillId="4" borderId="10" xfId="0" applyFill="1" applyBorder="1" applyAlignment="1">
      <alignment horizontal="center" vertical="center"/>
    </xf>
    <xf numFmtId="0" fontId="10" fillId="4" borderId="13"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7" xfId="0" applyFont="1" applyFill="1" applyBorder="1" applyAlignment="1">
      <alignment horizontal="center" vertical="center"/>
    </xf>
    <xf numFmtId="0" fontId="9" fillId="4" borderId="19" xfId="0" applyFont="1" applyFill="1" applyBorder="1" applyAlignment="1">
      <alignment horizontal="center" vertical="center"/>
    </xf>
    <xf numFmtId="38" fontId="0" fillId="3" borderId="22" xfId="1" applyFont="1" applyFill="1" applyBorder="1" applyAlignment="1">
      <alignment vertical="top" wrapText="1"/>
    </xf>
    <xf numFmtId="38" fontId="0" fillId="3" borderId="10" xfId="1" applyFont="1" applyFill="1" applyBorder="1" applyAlignment="1">
      <alignment vertical="center"/>
    </xf>
    <xf numFmtId="38" fontId="0" fillId="3" borderId="10" xfId="1" applyFont="1" applyFill="1" applyBorder="1" applyAlignment="1">
      <alignment horizontal="center" vertical="center"/>
    </xf>
    <xf numFmtId="38" fontId="0" fillId="3" borderId="25" xfId="1" applyFont="1" applyFill="1" applyBorder="1" applyAlignment="1">
      <alignment horizontal="center" vertical="center"/>
    </xf>
    <xf numFmtId="180" fontId="0" fillId="3" borderId="10" xfId="1" applyNumberFormat="1" applyFont="1" applyFill="1" applyBorder="1" applyAlignment="1">
      <alignment horizontal="center" vertical="center"/>
    </xf>
    <xf numFmtId="38" fontId="0" fillId="3" borderId="22" xfId="1" applyFont="1" applyFill="1" applyBorder="1" applyAlignment="1">
      <alignment horizontal="center" vertical="center"/>
    </xf>
    <xf numFmtId="180" fontId="0" fillId="3" borderId="22" xfId="1" applyNumberFormat="1" applyFont="1" applyFill="1" applyBorder="1" applyAlignment="1">
      <alignment horizontal="center" vertical="center"/>
    </xf>
    <xf numFmtId="0" fontId="0" fillId="4" borderId="10" xfId="0" applyFill="1" applyBorder="1" applyAlignment="1">
      <alignment horizontal="center" vertical="center" wrapText="1"/>
    </xf>
    <xf numFmtId="0" fontId="0" fillId="3" borderId="0" xfId="0" applyFill="1" applyAlignment="1">
      <alignment horizontal="center" vertical="center" wrapText="1"/>
    </xf>
    <xf numFmtId="0" fontId="23" fillId="3" borderId="0" xfId="0" applyFont="1" applyFill="1" applyAlignment="1">
      <alignment horizontal="center" vertical="center"/>
    </xf>
    <xf numFmtId="38" fontId="0" fillId="3" borderId="45" xfId="1" applyFont="1" applyFill="1" applyBorder="1" applyAlignment="1">
      <alignment vertical="center"/>
    </xf>
    <xf numFmtId="38" fontId="0" fillId="3" borderId="61" xfId="1" applyFont="1" applyFill="1" applyBorder="1" applyAlignment="1">
      <alignment horizontal="center" vertical="center"/>
    </xf>
    <xf numFmtId="177" fontId="5" fillId="3" borderId="0" xfId="0" applyNumberFormat="1" applyFont="1" applyFill="1" applyBorder="1" applyAlignment="1">
      <alignment horizontal="centerContinuous" vertical="center"/>
    </xf>
    <xf numFmtId="0" fontId="5" fillId="3" borderId="0" xfId="0" applyFont="1" applyFill="1" applyBorder="1" applyAlignment="1">
      <alignment horizontal="centerContinuous" vertical="center"/>
    </xf>
    <xf numFmtId="181" fontId="0" fillId="3" borderId="7" xfId="0" applyNumberFormat="1" applyFill="1" applyBorder="1">
      <alignment vertical="center"/>
    </xf>
    <xf numFmtId="38" fontId="5" fillId="2" borderId="7" xfId="1" applyFont="1" applyFill="1" applyBorder="1" applyAlignment="1">
      <alignment vertical="center"/>
    </xf>
    <xf numFmtId="38" fontId="5" fillId="2" borderId="3" xfId="1" applyFont="1" applyFill="1" applyBorder="1" applyAlignment="1">
      <alignment vertical="center"/>
    </xf>
    <xf numFmtId="0" fontId="3" fillId="6" borderId="0" xfId="0" applyFont="1" applyFill="1">
      <alignment vertical="center"/>
    </xf>
    <xf numFmtId="0" fontId="0" fillId="6" borderId="0" xfId="0" applyFill="1">
      <alignment vertical="center"/>
    </xf>
    <xf numFmtId="0" fontId="10" fillId="4" borderId="10" xfId="0" applyFont="1" applyFill="1" applyBorder="1" applyAlignment="1">
      <alignment horizontal="center" vertical="center" wrapText="1"/>
    </xf>
    <xf numFmtId="38" fontId="0" fillId="3" borderId="8" xfId="1" applyFont="1" applyFill="1" applyBorder="1" applyAlignment="1">
      <alignment horizontal="center" vertical="center"/>
    </xf>
    <xf numFmtId="38" fontId="8" fillId="3" borderId="10" xfId="0" applyNumberFormat="1" applyFont="1" applyFill="1" applyBorder="1" applyAlignment="1">
      <alignment horizontal="center" vertical="center"/>
    </xf>
    <xf numFmtId="180" fontId="0" fillId="0" borderId="10" xfId="1" applyNumberFormat="1" applyFont="1" applyFill="1" applyBorder="1" applyAlignment="1">
      <alignment vertical="center"/>
    </xf>
    <xf numFmtId="180" fontId="0" fillId="0" borderId="25" xfId="1" applyNumberFormat="1" applyFont="1" applyFill="1" applyBorder="1" applyAlignment="1">
      <alignment vertical="center"/>
    </xf>
    <xf numFmtId="38" fontId="0" fillId="0" borderId="10" xfId="1" applyFont="1" applyFill="1" applyBorder="1" applyAlignment="1">
      <alignment vertical="center"/>
    </xf>
    <xf numFmtId="182" fontId="0" fillId="3" borderId="75" xfId="1" applyNumberFormat="1" applyFont="1" applyFill="1" applyBorder="1" applyAlignment="1">
      <alignment horizontal="center" vertical="center"/>
    </xf>
    <xf numFmtId="0" fontId="0" fillId="2" borderId="25" xfId="0" applyFill="1" applyBorder="1" applyAlignment="1">
      <alignment horizontal="center" vertical="center"/>
    </xf>
    <xf numFmtId="1" fontId="9" fillId="3" borderId="10" xfId="0" applyNumberFormat="1" applyFont="1" applyFill="1" applyBorder="1" applyAlignment="1">
      <alignment horizontal="center" vertical="center"/>
    </xf>
    <xf numFmtId="183" fontId="9" fillId="3" borderId="10" xfId="0" applyNumberFormat="1" applyFont="1" applyFill="1" applyBorder="1" applyAlignment="1">
      <alignment horizontal="center" vertical="center"/>
    </xf>
    <xf numFmtId="184" fontId="9" fillId="3" borderId="10" xfId="0" applyNumberFormat="1" applyFont="1" applyFill="1" applyBorder="1" applyAlignment="1">
      <alignment horizontal="center" vertical="center"/>
    </xf>
    <xf numFmtId="185" fontId="9" fillId="3" borderId="10" xfId="0" applyNumberFormat="1" applyFont="1" applyFill="1" applyBorder="1" applyAlignment="1">
      <alignment horizontal="center" vertical="center"/>
    </xf>
    <xf numFmtId="0" fontId="10" fillId="4" borderId="10"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19" xfId="0" applyFill="1" applyBorder="1" applyAlignment="1">
      <alignment horizontal="center" vertical="distributed"/>
    </xf>
    <xf numFmtId="0" fontId="8" fillId="0" borderId="19" xfId="0" applyFont="1" applyFill="1" applyBorder="1" applyAlignment="1">
      <alignment horizontal="center" vertical="center" wrapText="1"/>
    </xf>
    <xf numFmtId="0" fontId="5" fillId="3" borderId="0" xfId="0" applyFont="1" applyFill="1" applyAlignment="1">
      <alignment horizontal="left" vertical="center"/>
    </xf>
    <xf numFmtId="0" fontId="6" fillId="3" borderId="38" xfId="0" applyFont="1" applyFill="1" applyBorder="1" applyAlignment="1">
      <alignment horizontal="left" vertic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0" fillId="3" borderId="0" xfId="0" applyFill="1" applyBorder="1" applyAlignment="1">
      <alignment horizontal="center" vertical="center"/>
    </xf>
    <xf numFmtId="0" fontId="10" fillId="3" borderId="0" xfId="0" applyFont="1" applyFill="1" applyBorder="1" applyAlignment="1">
      <alignment horizontal="center" vertical="top" wrapText="1"/>
    </xf>
    <xf numFmtId="0" fontId="0" fillId="3" borderId="10" xfId="0" applyFill="1" applyBorder="1" applyAlignment="1">
      <alignment horizontal="center" vertical="center"/>
    </xf>
    <xf numFmtId="0" fontId="0" fillId="3" borderId="31" xfId="0" applyFill="1" applyBorder="1" applyAlignment="1">
      <alignment horizontal="center" vertical="center"/>
    </xf>
    <xf numFmtId="9" fontId="9" fillId="3" borderId="10" xfId="2" applyFont="1" applyFill="1" applyBorder="1" applyAlignment="1">
      <alignment horizontal="center" vertical="center"/>
    </xf>
    <xf numFmtId="0" fontId="26" fillId="3" borderId="0" xfId="0" applyFont="1" applyFill="1">
      <alignment vertical="center"/>
    </xf>
    <xf numFmtId="0" fontId="20" fillId="3" borderId="0" xfId="0" applyFont="1" applyFill="1" applyAlignment="1">
      <alignment horizontal="center" vertical="center"/>
    </xf>
    <xf numFmtId="0" fontId="0" fillId="3" borderId="0" xfId="0" applyFill="1" applyAlignment="1">
      <alignment horizontal="left" vertical="center"/>
    </xf>
    <xf numFmtId="38" fontId="0" fillId="3" borderId="0" xfId="1" applyFont="1" applyFill="1" applyBorder="1" applyAlignment="1">
      <alignment horizontal="center" vertical="center"/>
    </xf>
    <xf numFmtId="38" fontId="0" fillId="3" borderId="0" xfId="1" applyFont="1" applyFill="1" applyBorder="1" applyAlignment="1">
      <alignment vertical="top" wrapText="1"/>
    </xf>
    <xf numFmtId="0" fontId="0" fillId="3" borderId="38" xfId="0" applyFill="1" applyBorder="1">
      <alignment vertical="center"/>
    </xf>
    <xf numFmtId="0" fontId="6" fillId="3" borderId="0" xfId="0" applyFont="1" applyFill="1" applyBorder="1" applyAlignment="1">
      <alignment horizontal="left" vertical="center"/>
    </xf>
    <xf numFmtId="38" fontId="5" fillId="3" borderId="77" xfId="1" applyFont="1" applyFill="1" applyBorder="1" applyAlignment="1">
      <alignment vertical="center"/>
    </xf>
    <xf numFmtId="38" fontId="5" fillId="3" borderId="78" xfId="1" applyFont="1" applyFill="1" applyBorder="1" applyAlignment="1">
      <alignment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10" fillId="3" borderId="0" xfId="0" applyFont="1" applyFill="1" applyBorder="1" applyAlignment="1">
      <alignment horizontal="left" vertical="top" wrapText="1"/>
    </xf>
    <xf numFmtId="0" fontId="10" fillId="5" borderId="80" xfId="0" applyFont="1" applyFill="1" applyBorder="1" applyAlignment="1">
      <alignment horizontal="center" vertical="center" wrapText="1"/>
    </xf>
    <xf numFmtId="38" fontId="0" fillId="3" borderId="81" xfId="1" applyFont="1" applyFill="1" applyBorder="1" applyAlignment="1">
      <alignment horizontal="center" vertical="center"/>
    </xf>
    <xf numFmtId="38" fontId="0" fillId="3" borderId="82" xfId="1" applyFont="1" applyFill="1" applyBorder="1" applyAlignment="1">
      <alignment horizontal="center" vertical="center"/>
    </xf>
    <xf numFmtId="0" fontId="0" fillId="2" borderId="10" xfId="0" applyFont="1" applyFill="1" applyBorder="1" applyAlignment="1">
      <alignment vertical="center" wrapText="1"/>
    </xf>
    <xf numFmtId="0" fontId="3" fillId="3" borderId="0" xfId="0" applyFont="1" applyFill="1" applyAlignment="1">
      <alignment horizontal="left" vertical="center"/>
    </xf>
    <xf numFmtId="0" fontId="8" fillId="3" borderId="0" xfId="0" applyFont="1" applyFill="1" applyBorder="1" applyAlignment="1">
      <alignment horizontal="center" vertical="center" wrapText="1"/>
    </xf>
    <xf numFmtId="0" fontId="10" fillId="4" borderId="14" xfId="0" applyFont="1" applyFill="1" applyBorder="1" applyAlignment="1">
      <alignment horizontal="center" vertical="center" shrinkToFit="1"/>
    </xf>
    <xf numFmtId="9" fontId="8" fillId="0" borderId="10" xfId="2" applyFont="1" applyFill="1" applyBorder="1" applyAlignment="1">
      <alignment horizontal="center" vertical="center" wrapText="1"/>
    </xf>
    <xf numFmtId="0" fontId="3" fillId="3" borderId="0" xfId="0" applyFont="1" applyFill="1" applyAlignment="1">
      <alignment horizontal="left" vertical="center"/>
    </xf>
    <xf numFmtId="0" fontId="19" fillId="3" borderId="0" xfId="0" applyFont="1" applyFill="1" applyAlignment="1">
      <alignment horizontal="left" vertical="center"/>
    </xf>
    <xf numFmtId="0" fontId="5" fillId="3" borderId="0" xfId="0" applyFont="1" applyFill="1" applyAlignment="1">
      <alignment horizontal="left" vertical="center"/>
    </xf>
    <xf numFmtId="0" fontId="6" fillId="3" borderId="38" xfId="0" applyFont="1" applyFill="1" applyBorder="1" applyAlignment="1">
      <alignment horizontal="left" vertical="center"/>
    </xf>
    <xf numFmtId="0" fontId="0" fillId="4" borderId="10" xfId="0" applyFill="1" applyBorder="1" applyAlignment="1">
      <alignment horizontal="center" vertic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3" borderId="0" xfId="0" applyFill="1" applyBorder="1" applyAlignment="1">
      <alignment horizontal="center" vertical="center"/>
    </xf>
    <xf numFmtId="0" fontId="10" fillId="3" borderId="0" xfId="0" applyFont="1" applyFill="1" applyBorder="1" applyAlignment="1">
      <alignment horizontal="center" vertical="top" wrapText="1"/>
    </xf>
    <xf numFmtId="0" fontId="0" fillId="3" borderId="0" xfId="0" applyFill="1" applyAlignment="1">
      <alignment horizontal="left" vertical="center"/>
    </xf>
    <xf numFmtId="0" fontId="9" fillId="4"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6" fillId="3" borderId="0" xfId="0" applyFont="1" applyFill="1" applyAlignment="1">
      <alignment horizontal="left" vertical="center"/>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0" fillId="3" borderId="10" xfId="0" applyFill="1" applyBorder="1" applyAlignment="1">
      <alignment horizontal="center" vertical="center"/>
    </xf>
    <xf numFmtId="178" fontId="0" fillId="3" borderId="0" xfId="0" applyNumberFormat="1" applyFill="1" applyBorder="1" applyAlignment="1">
      <alignment horizontal="center" vertical="center"/>
    </xf>
    <xf numFmtId="0" fontId="8" fillId="4" borderId="10" xfId="0" applyFont="1" applyFill="1" applyBorder="1" applyAlignment="1">
      <alignment horizontal="center" vertical="center"/>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80" fontId="0" fillId="3" borderId="10" xfId="1" applyNumberFormat="1" applyFont="1" applyFill="1" applyBorder="1" applyAlignment="1">
      <alignment horizontal="center" vertical="center"/>
    </xf>
    <xf numFmtId="38" fontId="0" fillId="3" borderId="61" xfId="1" applyFont="1" applyFill="1" applyBorder="1" applyAlignment="1">
      <alignment horizontal="center" vertical="center"/>
    </xf>
    <xf numFmtId="180" fontId="0" fillId="3" borderId="22" xfId="1" applyNumberFormat="1" applyFont="1" applyFill="1" applyBorder="1" applyAlignment="1">
      <alignment horizontal="center" vertical="center"/>
    </xf>
    <xf numFmtId="0" fontId="0" fillId="3" borderId="31" xfId="0" applyFill="1" applyBorder="1" applyAlignment="1">
      <alignment horizontal="center" vertical="center"/>
    </xf>
    <xf numFmtId="38" fontId="0" fillId="3" borderId="8" xfId="1" applyFont="1" applyFill="1" applyBorder="1" applyAlignment="1">
      <alignment horizontal="center" vertical="center"/>
    </xf>
    <xf numFmtId="0" fontId="0" fillId="3" borderId="0" xfId="0" applyFill="1" applyAlignment="1">
      <alignment horizontal="center" vertical="center"/>
    </xf>
    <xf numFmtId="0" fontId="8" fillId="3" borderId="0" xfId="0" applyFont="1" applyFill="1" applyBorder="1" applyAlignment="1">
      <alignment horizontal="center" vertical="center"/>
    </xf>
    <xf numFmtId="0" fontId="9" fillId="3" borderId="0" xfId="0" applyFont="1" applyFill="1" applyAlignment="1">
      <alignment horizontal="center" vertical="center"/>
    </xf>
    <xf numFmtId="0" fontId="5" fillId="3" borderId="0" xfId="0" applyFont="1" applyFill="1" applyBorder="1" applyAlignment="1">
      <alignment horizontal="left" vertical="center"/>
    </xf>
    <xf numFmtId="0" fontId="8" fillId="3" borderId="10" xfId="0" applyFont="1" applyFill="1" applyBorder="1" applyAlignment="1">
      <alignment horizontal="center" vertical="center" wrapText="1"/>
    </xf>
    <xf numFmtId="0" fontId="8" fillId="3" borderId="0" xfId="0" applyFont="1" applyFill="1" applyBorder="1" applyAlignment="1">
      <alignment horizontal="left" vertical="center"/>
    </xf>
    <xf numFmtId="38" fontId="0" fillId="3" borderId="10" xfId="1" applyFont="1" applyFill="1" applyBorder="1" applyAlignment="1">
      <alignment horizontal="center" vertical="center"/>
    </xf>
    <xf numFmtId="0" fontId="10" fillId="3" borderId="0" xfId="0" applyFont="1" applyFill="1" applyBorder="1" applyAlignment="1">
      <alignment horizontal="left" vertical="top" wrapText="1"/>
    </xf>
    <xf numFmtId="0" fontId="1" fillId="4" borderId="19" xfId="0" applyFont="1" applyFill="1" applyBorder="1" applyAlignment="1">
      <alignment horizontal="center" vertical="center"/>
    </xf>
    <xf numFmtId="0" fontId="1" fillId="3" borderId="0" xfId="0" applyFont="1" applyFill="1">
      <alignment vertical="center"/>
    </xf>
    <xf numFmtId="0" fontId="1" fillId="3" borderId="0" xfId="0" applyFont="1" applyFill="1" applyAlignment="1">
      <alignment horizontal="left" vertical="center"/>
    </xf>
    <xf numFmtId="10" fontId="1" fillId="3" borderId="0" xfId="0" applyNumberFormat="1" applyFont="1" applyFill="1" applyBorder="1" applyAlignment="1">
      <alignment horizontal="left" vertical="center"/>
    </xf>
    <xf numFmtId="10" fontId="1" fillId="3" borderId="0" xfId="0" applyNumberFormat="1" applyFont="1" applyFill="1" applyBorder="1" applyAlignment="1">
      <alignment horizontal="center" vertical="center"/>
    </xf>
    <xf numFmtId="0" fontId="1" fillId="4" borderId="1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Alignment="1">
      <alignment horizontal="center" vertical="center" wrapText="1"/>
    </xf>
    <xf numFmtId="0" fontId="1" fillId="3" borderId="0" xfId="0" applyFont="1" applyFill="1" applyBorder="1" applyAlignment="1">
      <alignment horizontal="left" vertical="center"/>
    </xf>
    <xf numFmtId="0" fontId="1" fillId="3" borderId="0" xfId="0" applyFont="1" applyFill="1" applyAlignment="1">
      <alignment vertical="center"/>
    </xf>
    <xf numFmtId="0" fontId="1" fillId="3" borderId="0" xfId="0" applyFont="1" applyFill="1" applyAlignment="1">
      <alignment vertical="top" wrapText="1"/>
    </xf>
    <xf numFmtId="0" fontId="7" fillId="4" borderId="3" xfId="0" applyFont="1" applyFill="1" applyBorder="1" applyAlignment="1">
      <alignment horizontal="center" vertical="center" shrinkToFit="1"/>
    </xf>
    <xf numFmtId="0" fontId="0" fillId="0" borderId="10" xfId="0" applyFill="1" applyBorder="1" applyAlignment="1">
      <alignment vertical="center"/>
    </xf>
    <xf numFmtId="0" fontId="0" fillId="0" borderId="25" xfId="0" applyFill="1" applyBorder="1" applyAlignment="1">
      <alignment vertical="center"/>
    </xf>
    <xf numFmtId="0" fontId="11" fillId="4" borderId="10" xfId="0" applyFont="1" applyFill="1" applyBorder="1" applyAlignment="1">
      <alignment horizontal="center" vertical="center" wrapText="1"/>
    </xf>
    <xf numFmtId="0" fontId="21" fillId="3" borderId="0" xfId="0" applyFont="1" applyFill="1" applyAlignment="1">
      <alignment horizontal="left" vertical="center"/>
    </xf>
    <xf numFmtId="0" fontId="21" fillId="3" borderId="0" xfId="0" applyFont="1" applyFill="1" applyAlignment="1">
      <alignment horizontal="left" vertical="center" wrapText="1"/>
    </xf>
    <xf numFmtId="0" fontId="28" fillId="3" borderId="0" xfId="0" applyFont="1" applyFill="1" applyAlignment="1">
      <alignment horizontal="left" vertical="center" wrapText="1" readingOrder="1"/>
    </xf>
    <xf numFmtId="0" fontId="27" fillId="3" borderId="0" xfId="0" applyFont="1" applyFill="1" applyAlignment="1">
      <alignment horizontal="left" vertical="center" wrapText="1" readingOrder="1"/>
    </xf>
    <xf numFmtId="0" fontId="20" fillId="3" borderId="0" xfId="0" applyFont="1" applyFill="1" applyAlignment="1">
      <alignment horizontal="center" vertical="center"/>
    </xf>
    <xf numFmtId="0" fontId="3" fillId="3" borderId="0" xfId="0" applyFont="1" applyFill="1" applyAlignment="1">
      <alignment horizontal="left" vertical="center"/>
    </xf>
    <xf numFmtId="0" fontId="19" fillId="3" borderId="0" xfId="0" applyFont="1" applyFill="1" applyAlignment="1">
      <alignment horizontal="left" vertical="center"/>
    </xf>
    <xf numFmtId="0" fontId="19" fillId="2" borderId="8" xfId="0" applyFont="1" applyFill="1" applyBorder="1" applyAlignment="1">
      <alignment horizontal="center" vertical="center"/>
    </xf>
    <xf numFmtId="0" fontId="19" fillId="2" borderId="14" xfId="0" applyFont="1" applyFill="1" applyBorder="1" applyAlignment="1">
      <alignment horizontal="center" vertical="center"/>
    </xf>
    <xf numFmtId="0" fontId="0" fillId="3" borderId="0" xfId="0" applyFill="1" applyAlignment="1">
      <alignment horizontal="left" vertical="center"/>
    </xf>
    <xf numFmtId="0" fontId="0" fillId="3" borderId="0" xfId="0" applyFill="1" applyAlignment="1">
      <alignment horizontal="center" vertical="center"/>
    </xf>
    <xf numFmtId="38" fontId="26" fillId="3" borderId="1" xfId="1" applyFont="1" applyFill="1" applyBorder="1" applyAlignment="1">
      <alignment horizontal="center" vertical="center"/>
    </xf>
    <xf numFmtId="0" fontId="10" fillId="5" borderId="46" xfId="0" applyFont="1" applyFill="1" applyBorder="1" applyAlignment="1">
      <alignment horizontal="center" vertical="center"/>
    </xf>
    <xf numFmtId="0" fontId="10" fillId="5" borderId="47" xfId="0" applyFont="1" applyFill="1" applyBorder="1" applyAlignment="1">
      <alignment horizontal="center" vertical="center"/>
    </xf>
    <xf numFmtId="0" fontId="10" fillId="5" borderId="48" xfId="0" applyFont="1" applyFill="1" applyBorder="1" applyAlignment="1">
      <alignment horizontal="center" vertical="center"/>
    </xf>
    <xf numFmtId="0" fontId="11" fillId="3" borderId="42"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0" xfId="0" applyFont="1" applyFill="1" applyBorder="1" applyAlignment="1">
      <alignment horizontal="center" vertical="center" wrapText="1"/>
    </xf>
    <xf numFmtId="38" fontId="26" fillId="3" borderId="0" xfId="1" applyFont="1" applyFill="1" applyBorder="1" applyAlignment="1">
      <alignment horizontal="center" vertical="center"/>
    </xf>
    <xf numFmtId="40" fontId="0" fillId="3" borderId="49" xfId="1" applyNumberFormat="1" applyFont="1" applyFill="1" applyBorder="1" applyAlignment="1">
      <alignment horizontal="center" vertical="center"/>
    </xf>
    <xf numFmtId="40" fontId="0" fillId="3" borderId="50" xfId="1" applyNumberFormat="1" applyFont="1" applyFill="1" applyBorder="1" applyAlignment="1">
      <alignment horizontal="center" vertical="center"/>
    </xf>
    <xf numFmtId="40" fontId="0" fillId="3" borderId="51" xfId="1" applyNumberFormat="1" applyFont="1" applyFill="1" applyBorder="1" applyAlignment="1">
      <alignment horizontal="center" vertical="center"/>
    </xf>
    <xf numFmtId="0" fontId="8" fillId="3" borderId="0" xfId="0" applyFont="1" applyFill="1" applyBorder="1" applyAlignment="1">
      <alignment horizontal="center" vertical="center" shrinkToFit="1"/>
    </xf>
    <xf numFmtId="38" fontId="26" fillId="3" borderId="0" xfId="1" applyFont="1" applyFill="1" applyAlignment="1">
      <alignment horizontal="center" vertical="center"/>
    </xf>
    <xf numFmtId="180" fontId="0" fillId="3" borderId="49" xfId="1" applyNumberFormat="1" applyFont="1" applyFill="1" applyBorder="1" applyAlignment="1">
      <alignment horizontal="center" vertical="center"/>
    </xf>
    <xf numFmtId="180" fontId="0" fillId="3" borderId="50" xfId="1" applyNumberFormat="1" applyFont="1" applyFill="1" applyBorder="1" applyAlignment="1">
      <alignment horizontal="center" vertical="center"/>
    </xf>
    <xf numFmtId="180" fontId="0" fillId="3" borderId="51" xfId="1" applyNumberFormat="1" applyFont="1" applyFill="1" applyBorder="1" applyAlignment="1">
      <alignment horizontal="center" vertical="center"/>
    </xf>
    <xf numFmtId="0" fontId="1" fillId="3" borderId="0" xfId="0" applyFont="1" applyFill="1" applyAlignment="1">
      <alignment horizontal="center" vertical="center"/>
    </xf>
    <xf numFmtId="0" fontId="8" fillId="3" borderId="0" xfId="0" applyFont="1" applyFill="1" applyAlignment="1">
      <alignment horizontal="center" vertical="center"/>
    </xf>
    <xf numFmtId="0" fontId="1" fillId="3" borderId="1" xfId="0" applyFont="1" applyFill="1" applyBorder="1" applyAlignment="1">
      <alignment horizontal="center" vertical="center"/>
    </xf>
    <xf numFmtId="38" fontId="0" fillId="3" borderId="60" xfId="1" applyFont="1" applyFill="1" applyBorder="1" applyAlignment="1">
      <alignment horizontal="center" vertical="center"/>
    </xf>
    <xf numFmtId="38" fontId="0" fillId="3" borderId="61" xfId="1" applyFont="1" applyFill="1" applyBorder="1" applyAlignment="1">
      <alignment horizontal="center" vertical="center"/>
    </xf>
    <xf numFmtId="0" fontId="5" fillId="3" borderId="0" xfId="0" applyFont="1" applyFill="1" applyBorder="1" applyAlignment="1">
      <alignment horizontal="left" vertical="center"/>
    </xf>
    <xf numFmtId="0" fontId="3" fillId="5" borderId="57" xfId="0" applyFont="1" applyFill="1" applyBorder="1" applyAlignment="1">
      <alignment horizontal="left" vertical="center"/>
    </xf>
    <xf numFmtId="0" fontId="3" fillId="5" borderId="58" xfId="0" applyFont="1" applyFill="1" applyBorder="1" applyAlignment="1">
      <alignment horizontal="left" vertical="center"/>
    </xf>
    <xf numFmtId="0" fontId="10" fillId="3" borderId="42" xfId="0" applyFont="1" applyFill="1" applyBorder="1" applyAlignment="1">
      <alignment horizontal="center" vertical="center"/>
    </xf>
    <xf numFmtId="0" fontId="7" fillId="3" borderId="42" xfId="0" applyFont="1" applyFill="1" applyBorder="1" applyAlignment="1">
      <alignment horizontal="center" vertical="center"/>
    </xf>
    <xf numFmtId="0" fontId="8" fillId="3" borderId="0"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48" xfId="0" applyFont="1" applyFill="1" applyBorder="1" applyAlignment="1">
      <alignment horizontal="center" vertical="center" wrapText="1"/>
    </xf>
    <xf numFmtId="38" fontId="8" fillId="3" borderId="32" xfId="1" applyFont="1" applyFill="1" applyBorder="1" applyAlignment="1">
      <alignment horizontal="center" vertical="center"/>
    </xf>
    <xf numFmtId="38" fontId="8" fillId="3" borderId="23" xfId="1" applyFont="1" applyFill="1" applyBorder="1" applyAlignment="1">
      <alignment horizontal="center" vertical="center"/>
    </xf>
    <xf numFmtId="38" fontId="8" fillId="3" borderId="49" xfId="1" applyFont="1" applyFill="1" applyBorder="1" applyAlignment="1">
      <alignment horizontal="center" vertical="center" wrapText="1"/>
    </xf>
    <xf numFmtId="38" fontId="8" fillId="3" borderId="50" xfId="1" applyFont="1" applyFill="1" applyBorder="1" applyAlignment="1">
      <alignment horizontal="center" vertical="center" wrapText="1"/>
    </xf>
    <xf numFmtId="38" fontId="8" fillId="3" borderId="51" xfId="1" applyFont="1" applyFill="1" applyBorder="1" applyAlignment="1">
      <alignment horizontal="center" vertical="center" wrapText="1"/>
    </xf>
    <xf numFmtId="0" fontId="7" fillId="4" borderId="10"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7" fillId="5" borderId="74" xfId="0" applyFont="1" applyFill="1" applyBorder="1" applyAlignment="1">
      <alignment horizontal="center" vertical="center" wrapText="1"/>
    </xf>
    <xf numFmtId="182" fontId="0" fillId="3" borderId="8" xfId="1" applyNumberFormat="1" applyFont="1" applyFill="1" applyBorder="1" applyAlignment="1">
      <alignment horizontal="center" vertical="distributed"/>
    </xf>
    <xf numFmtId="182" fontId="0" fillId="3" borderId="14" xfId="1" applyNumberFormat="1" applyFont="1" applyFill="1" applyBorder="1" applyAlignment="1">
      <alignment horizontal="center" vertical="distributed"/>
    </xf>
    <xf numFmtId="182" fontId="0" fillId="3" borderId="16" xfId="1" applyNumberFormat="1" applyFont="1" applyFill="1" applyBorder="1" applyAlignment="1">
      <alignment horizontal="center" vertical="distributed"/>
    </xf>
    <xf numFmtId="182" fontId="0" fillId="3" borderId="24" xfId="1" applyNumberFormat="1" applyFont="1" applyFill="1" applyBorder="1" applyAlignment="1">
      <alignment horizontal="center" vertical="distributed"/>
    </xf>
    <xf numFmtId="182" fontId="0" fillId="3" borderId="21" xfId="1" applyNumberFormat="1" applyFont="1" applyFill="1" applyBorder="1" applyAlignment="1">
      <alignment horizontal="center" vertical="distributed"/>
    </xf>
    <xf numFmtId="182" fontId="0" fillId="3" borderId="35" xfId="1" applyNumberFormat="1" applyFont="1" applyFill="1" applyBorder="1" applyAlignment="1">
      <alignment horizontal="center" vertical="distributed"/>
    </xf>
    <xf numFmtId="0" fontId="8" fillId="3" borderId="8" xfId="0" applyFont="1" applyFill="1" applyBorder="1" applyAlignment="1">
      <alignment horizontal="center" vertical="center" wrapText="1"/>
    </xf>
    <xf numFmtId="0" fontId="8" fillId="3" borderId="14" xfId="0" applyFont="1" applyFill="1" applyBorder="1" applyAlignment="1">
      <alignment horizontal="center" vertical="center" wrapText="1"/>
    </xf>
    <xf numFmtId="177" fontId="0" fillId="3" borderId="8" xfId="0" applyNumberFormat="1" applyFill="1" applyBorder="1" applyAlignment="1">
      <alignment horizontal="center" vertical="distributed"/>
    </xf>
    <xf numFmtId="177" fontId="0" fillId="3" borderId="14" xfId="0" applyNumberFormat="1" applyFill="1" applyBorder="1" applyAlignment="1">
      <alignment horizontal="center" vertical="distributed"/>
    </xf>
    <xf numFmtId="0" fontId="8" fillId="3" borderId="0" xfId="0" applyFont="1" applyFill="1" applyBorder="1" applyAlignment="1">
      <alignment horizontal="left"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38" fontId="0" fillId="3" borderId="21" xfId="1" applyFont="1" applyFill="1" applyBorder="1" applyAlignment="1">
      <alignment horizontal="center" vertical="center"/>
    </xf>
    <xf numFmtId="38" fontId="0" fillId="3" borderId="35" xfId="1" applyFont="1" applyFill="1" applyBorder="1" applyAlignment="1">
      <alignment horizontal="center" vertical="center"/>
    </xf>
    <xf numFmtId="0" fontId="8" fillId="5" borderId="67" xfId="0" applyFont="1" applyFill="1" applyBorder="1" applyAlignment="1">
      <alignment horizontal="center" vertical="center" wrapText="1"/>
    </xf>
    <xf numFmtId="0" fontId="8" fillId="5" borderId="68"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38" fontId="0" fillId="3" borderId="69" xfId="1" applyFont="1" applyFill="1" applyBorder="1" applyAlignment="1">
      <alignment horizontal="center" vertical="distributed"/>
    </xf>
    <xf numFmtId="38" fontId="0" fillId="3" borderId="72" xfId="1" applyFont="1" applyFill="1" applyBorder="1" applyAlignment="1">
      <alignment horizontal="center" vertical="distributed"/>
    </xf>
    <xf numFmtId="0" fontId="24" fillId="5" borderId="57" xfId="0" applyFont="1" applyFill="1" applyBorder="1" applyAlignment="1">
      <alignment horizontal="center" vertical="center" wrapText="1"/>
    </xf>
    <xf numFmtId="0" fontId="25" fillId="5" borderId="59" xfId="0" applyFont="1" applyFill="1" applyBorder="1" applyAlignment="1">
      <alignment horizontal="center" vertical="center" wrapText="1"/>
    </xf>
    <xf numFmtId="0" fontId="15" fillId="5" borderId="62" xfId="0" applyFont="1" applyFill="1" applyBorder="1" applyAlignment="1">
      <alignment horizontal="center" vertical="center" wrapText="1"/>
    </xf>
    <xf numFmtId="0" fontId="15" fillId="5" borderId="63" xfId="0"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66" xfId="0" applyFont="1" applyFill="1" applyBorder="1" applyAlignment="1">
      <alignment horizontal="center" vertical="center" wrapText="1"/>
    </xf>
    <xf numFmtId="0" fontId="0" fillId="4" borderId="8" xfId="0" applyFill="1" applyBorder="1" applyAlignment="1">
      <alignment horizontal="center" vertical="center"/>
    </xf>
    <xf numFmtId="0" fontId="0" fillId="4" borderId="14"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38" fontId="5" fillId="3" borderId="8" xfId="1" applyFont="1" applyFill="1" applyBorder="1" applyAlignment="1">
      <alignment horizontal="center" vertical="center" wrapText="1"/>
    </xf>
    <xf numFmtId="38" fontId="5" fillId="3" borderId="14" xfId="1" applyFont="1" applyFill="1" applyBorder="1" applyAlignment="1">
      <alignment horizontal="center" vertical="center" wrapText="1"/>
    </xf>
    <xf numFmtId="0" fontId="0" fillId="2" borderId="16" xfId="0" applyFill="1" applyBorder="1" applyAlignment="1">
      <alignment horizontal="center" vertical="center"/>
    </xf>
    <xf numFmtId="0" fontId="0" fillId="2" borderId="24" xfId="0" applyFill="1" applyBorder="1" applyAlignment="1">
      <alignment horizontal="center" vertical="center"/>
    </xf>
    <xf numFmtId="38" fontId="5" fillId="3" borderId="16" xfId="1" applyFont="1" applyFill="1" applyBorder="1" applyAlignment="1">
      <alignment horizontal="center" vertical="center" wrapText="1"/>
    </xf>
    <xf numFmtId="38" fontId="5" fillId="3" borderId="24" xfId="1" applyFont="1" applyFill="1" applyBorder="1" applyAlignment="1">
      <alignment horizontal="center" vertical="center" wrapText="1"/>
    </xf>
    <xf numFmtId="38" fontId="0" fillId="3" borderId="49" xfId="1" applyFont="1" applyFill="1" applyBorder="1" applyAlignment="1">
      <alignment horizontal="center" vertical="center"/>
    </xf>
    <xf numFmtId="38" fontId="0" fillId="3" borderId="50" xfId="1" applyFont="1" applyFill="1" applyBorder="1" applyAlignment="1">
      <alignment horizontal="center" vertical="center"/>
    </xf>
    <xf numFmtId="38" fontId="0" fillId="3" borderId="51" xfId="1" applyFont="1" applyFill="1" applyBorder="1" applyAlignment="1">
      <alignment horizontal="center" vertical="center"/>
    </xf>
    <xf numFmtId="0" fontId="8"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7" fillId="3" borderId="10" xfId="0" applyFont="1" applyFill="1" applyBorder="1" applyAlignment="1">
      <alignment horizontal="center" vertical="center"/>
    </xf>
    <xf numFmtId="0" fontId="0" fillId="4" borderId="13" xfId="0" applyFill="1" applyBorder="1" applyAlignment="1">
      <alignment horizontal="center" vertical="center"/>
    </xf>
    <xf numFmtId="0" fontId="7" fillId="4" borderId="8"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0" fillId="4" borderId="10" xfId="0" applyFont="1" applyFill="1" applyBorder="1" applyAlignment="1">
      <alignment horizontal="center" vertical="center" wrapText="1"/>
    </xf>
    <xf numFmtId="38" fontId="0" fillId="3" borderId="8" xfId="1" applyFont="1" applyFill="1" applyBorder="1" applyAlignment="1">
      <alignment horizontal="center" vertical="center"/>
    </xf>
    <xf numFmtId="38" fontId="0" fillId="3" borderId="14" xfId="1" applyFont="1" applyFill="1" applyBorder="1" applyAlignment="1">
      <alignment horizontal="center" vertical="center"/>
    </xf>
    <xf numFmtId="38" fontId="0" fillId="3" borderId="9" xfId="1" applyFont="1" applyFill="1" applyBorder="1" applyAlignment="1">
      <alignment horizontal="center" vertical="center"/>
    </xf>
    <xf numFmtId="180" fontId="0" fillId="3" borderId="10" xfId="1" applyNumberFormat="1" applyFont="1" applyFill="1" applyBorder="1" applyAlignment="1">
      <alignment horizontal="center" vertical="center"/>
    </xf>
    <xf numFmtId="0" fontId="1" fillId="4" borderId="13" xfId="0" applyFont="1" applyFill="1" applyBorder="1" applyAlignment="1">
      <alignment horizontal="center" vertical="center"/>
    </xf>
    <xf numFmtId="0" fontId="1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7" fillId="4" borderId="8" xfId="0" applyFont="1" applyFill="1" applyBorder="1" applyAlignment="1">
      <alignment horizontal="center" vertical="center"/>
    </xf>
    <xf numFmtId="0" fontId="0" fillId="0" borderId="14" xfId="0" applyBorder="1" applyAlignment="1">
      <alignment vertical="center"/>
    </xf>
    <xf numFmtId="180" fontId="0" fillId="3" borderId="8" xfId="1" applyNumberFormat="1" applyFont="1" applyFill="1" applyBorder="1" applyAlignment="1">
      <alignment horizontal="center" vertical="center"/>
    </xf>
    <xf numFmtId="0" fontId="0" fillId="0" borderId="79" xfId="0" applyBorder="1" applyAlignment="1">
      <alignment horizontal="center" vertical="center"/>
    </xf>
    <xf numFmtId="0" fontId="0" fillId="3" borderId="25" xfId="0" applyFill="1" applyBorder="1" applyAlignment="1">
      <alignment horizontal="center" vertical="center"/>
    </xf>
    <xf numFmtId="0" fontId="0" fillId="3" borderId="36" xfId="0" applyFill="1" applyBorder="1" applyAlignment="1">
      <alignment horizontal="center" vertical="center"/>
    </xf>
    <xf numFmtId="0" fontId="1" fillId="4" borderId="34" xfId="0" applyFont="1" applyFill="1" applyBorder="1" applyAlignment="1">
      <alignment horizontal="center" vertical="center" wrapText="1"/>
    </xf>
    <xf numFmtId="0" fontId="8" fillId="4" borderId="31"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41"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5" borderId="52" xfId="0" applyFont="1" applyFill="1" applyBorder="1" applyAlignment="1">
      <alignment horizontal="center" vertical="center" wrapText="1"/>
    </xf>
    <xf numFmtId="0" fontId="8" fillId="5" borderId="53"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56" xfId="0" applyFont="1" applyFill="1" applyBorder="1" applyAlignment="1">
      <alignment horizontal="center" vertical="center"/>
    </xf>
    <xf numFmtId="0" fontId="6" fillId="3" borderId="0" xfId="0" applyFont="1" applyFill="1" applyAlignment="1">
      <alignment horizontal="left" vertical="center"/>
    </xf>
    <xf numFmtId="0" fontId="6" fillId="3" borderId="38" xfId="0" applyFont="1" applyFill="1" applyBorder="1" applyAlignment="1">
      <alignment horizontal="left" vertical="center"/>
    </xf>
    <xf numFmtId="0" fontId="1" fillId="4" borderId="10" xfId="0" applyFont="1" applyFill="1" applyBorder="1" applyAlignment="1">
      <alignment horizontal="center" vertical="center" wrapText="1"/>
    </xf>
    <xf numFmtId="0" fontId="1" fillId="4" borderId="8" xfId="0" applyFont="1" applyFill="1" applyBorder="1" applyAlignment="1">
      <alignment horizontal="center" vertical="center"/>
    </xf>
    <xf numFmtId="0" fontId="0" fillId="0" borderId="14" xfId="0" applyBorder="1" applyAlignment="1">
      <alignment horizontal="center" vertical="center"/>
    </xf>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178" fontId="0" fillId="3" borderId="0" xfId="0" applyNumberFormat="1" applyFill="1" applyBorder="1" applyAlignment="1">
      <alignment horizontal="center" vertical="center"/>
    </xf>
    <xf numFmtId="0" fontId="8" fillId="4" borderId="10" xfId="0" applyFont="1" applyFill="1" applyBorder="1" applyAlignment="1">
      <alignment horizontal="center" vertical="center"/>
    </xf>
    <xf numFmtId="180" fontId="0" fillId="3" borderId="25" xfId="1" applyNumberFormat="1" applyFont="1" applyFill="1" applyBorder="1" applyAlignment="1">
      <alignment horizontal="center" vertical="center"/>
    </xf>
    <xf numFmtId="0" fontId="0" fillId="3" borderId="0" xfId="0" applyFill="1" applyBorder="1" applyAlignment="1">
      <alignment horizontal="center" vertical="center"/>
    </xf>
    <xf numFmtId="0" fontId="0" fillId="0" borderId="27" xfId="0" applyFill="1" applyBorder="1" applyAlignment="1">
      <alignment horizontal="center" vertical="center"/>
    </xf>
    <xf numFmtId="180" fontId="0" fillId="3" borderId="20" xfId="1" applyNumberFormat="1" applyFont="1" applyFill="1" applyBorder="1" applyAlignment="1">
      <alignment horizontal="center" vertical="center"/>
    </xf>
    <xf numFmtId="180" fontId="0" fillId="3" borderId="22" xfId="1" applyNumberFormat="1" applyFont="1" applyFill="1" applyBorder="1" applyAlignment="1">
      <alignment horizontal="center" vertical="center"/>
    </xf>
    <xf numFmtId="0" fontId="8" fillId="4"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1" fillId="4" borderId="10" xfId="0" applyFont="1" applyFill="1" applyBorder="1" applyAlignment="1">
      <alignment horizontal="center" vertical="center"/>
    </xf>
    <xf numFmtId="0" fontId="0" fillId="3" borderId="37" xfId="0" applyFill="1" applyBorder="1" applyAlignment="1">
      <alignment horizontal="center" vertical="center"/>
    </xf>
    <xf numFmtId="0" fontId="7" fillId="5" borderId="52" xfId="0" applyFont="1" applyFill="1" applyBorder="1" applyAlignment="1">
      <alignment horizontal="center" vertical="center" wrapText="1"/>
    </xf>
    <xf numFmtId="0" fontId="7" fillId="5" borderId="53" xfId="0" applyFont="1" applyFill="1" applyBorder="1" applyAlignment="1">
      <alignment horizontal="center" vertical="center" wrapText="1"/>
    </xf>
    <xf numFmtId="0" fontId="7" fillId="5" borderId="54" xfId="0" applyFont="1" applyFill="1" applyBorder="1" applyAlignment="1">
      <alignment horizontal="center" vertical="center" wrapText="1"/>
    </xf>
    <xf numFmtId="9" fontId="1" fillId="2" borderId="10" xfId="0" applyNumberFormat="1" applyFont="1" applyFill="1" applyBorder="1" applyAlignment="1">
      <alignment horizontal="center" vertical="center"/>
    </xf>
    <xf numFmtId="180" fontId="8" fillId="3" borderId="8" xfId="1" applyNumberFormat="1" applyFont="1" applyFill="1" applyBorder="1" applyAlignment="1">
      <alignment horizontal="center" vertical="center"/>
    </xf>
    <xf numFmtId="180" fontId="8" fillId="3" borderId="14" xfId="1" applyNumberFormat="1" applyFont="1" applyFill="1" applyBorder="1" applyAlignment="1">
      <alignment horizontal="center" vertical="center"/>
    </xf>
    <xf numFmtId="38" fontId="8" fillId="3" borderId="49" xfId="1" applyNumberFormat="1" applyFont="1" applyFill="1" applyBorder="1" applyAlignment="1">
      <alignment horizontal="center" vertical="center"/>
    </xf>
    <xf numFmtId="38" fontId="8" fillId="3" borderId="50" xfId="1" applyNumberFormat="1" applyFont="1" applyFill="1" applyBorder="1" applyAlignment="1">
      <alignment horizontal="center" vertical="center"/>
    </xf>
    <xf numFmtId="38" fontId="8" fillId="3" borderId="51" xfId="1" applyNumberFormat="1" applyFont="1" applyFill="1" applyBorder="1" applyAlignment="1">
      <alignment horizontal="center" vertical="center"/>
    </xf>
    <xf numFmtId="0" fontId="10" fillId="5" borderId="43" xfId="0" applyFont="1" applyFill="1" applyBorder="1" applyAlignment="1">
      <alignment horizontal="center" vertical="center"/>
    </xf>
    <xf numFmtId="0" fontId="7" fillId="5" borderId="44" xfId="0" applyFont="1" applyFill="1" applyBorder="1" applyAlignment="1">
      <alignment horizontal="center" vertical="center"/>
    </xf>
    <xf numFmtId="9" fontId="1" fillId="2" borderId="8" xfId="0" applyNumberFormat="1" applyFont="1" applyFill="1" applyBorder="1" applyAlignment="1">
      <alignment horizontal="center" vertical="center"/>
    </xf>
    <xf numFmtId="9" fontId="1" fillId="2" borderId="14" xfId="0" applyNumberFormat="1"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180" fontId="0" fillId="0" borderId="21" xfId="1" applyNumberFormat="1" applyFont="1" applyFill="1" applyBorder="1" applyAlignment="1">
      <alignment horizontal="center" vertical="center"/>
    </xf>
    <xf numFmtId="180" fontId="0" fillId="0" borderId="27" xfId="1" applyNumberFormat="1" applyFont="1" applyFill="1" applyBorder="1" applyAlignment="1">
      <alignment horizontal="center" vertical="center"/>
    </xf>
    <xf numFmtId="180" fontId="0" fillId="0" borderId="35" xfId="1"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80" fontId="0" fillId="3" borderId="9" xfId="1" applyNumberFormat="1" applyFont="1" applyFill="1" applyBorder="1" applyAlignment="1">
      <alignment horizontal="center" vertical="center"/>
    </xf>
    <xf numFmtId="180" fontId="0" fillId="3" borderId="14" xfId="1" applyNumberFormat="1" applyFont="1" applyFill="1" applyBorder="1" applyAlignment="1">
      <alignment horizontal="center" vertical="center"/>
    </xf>
    <xf numFmtId="0" fontId="0" fillId="3" borderId="10" xfId="0" applyFill="1" applyBorder="1" applyAlignment="1">
      <alignment horizontal="center" vertical="center"/>
    </xf>
    <xf numFmtId="38" fontId="0" fillId="3" borderId="10" xfId="1" applyFont="1" applyFill="1" applyBorder="1" applyAlignment="1">
      <alignment horizontal="center" vertical="center"/>
    </xf>
    <xf numFmtId="0" fontId="0" fillId="2" borderId="9" xfId="0" applyFill="1" applyBorder="1" applyAlignment="1">
      <alignment horizontal="center" vertical="center"/>
    </xf>
    <xf numFmtId="180" fontId="0" fillId="0" borderId="8" xfId="1" applyNumberFormat="1" applyFont="1" applyFill="1" applyBorder="1" applyAlignment="1">
      <alignment horizontal="center" vertical="center"/>
    </xf>
    <xf numFmtId="180" fontId="0" fillId="0" borderId="9" xfId="1" applyNumberFormat="1" applyFont="1" applyFill="1" applyBorder="1" applyAlignment="1">
      <alignment horizontal="center" vertical="center"/>
    </xf>
    <xf numFmtId="180" fontId="0" fillId="0" borderId="14" xfId="1" applyNumberFormat="1" applyFont="1" applyFill="1" applyBorder="1" applyAlignment="1">
      <alignment horizontal="center" vertical="center"/>
    </xf>
    <xf numFmtId="0" fontId="0" fillId="2" borderId="34" xfId="0" applyFill="1" applyBorder="1" applyAlignment="1">
      <alignment horizontal="center" vertical="center"/>
    </xf>
    <xf numFmtId="0" fontId="0" fillId="2" borderId="31" xfId="0" applyFill="1" applyBorder="1" applyAlignment="1">
      <alignment horizontal="center" vertical="center"/>
    </xf>
    <xf numFmtId="180" fontId="0" fillId="0" borderId="16" xfId="1" applyNumberFormat="1" applyFont="1" applyFill="1" applyBorder="1" applyAlignment="1">
      <alignment horizontal="center" vertical="center"/>
    </xf>
    <xf numFmtId="180" fontId="0" fillId="0" borderId="23" xfId="1" applyNumberFormat="1" applyFont="1" applyFill="1" applyBorder="1" applyAlignment="1">
      <alignment horizontal="center" vertical="center"/>
    </xf>
    <xf numFmtId="180" fontId="0" fillId="0" borderId="24" xfId="1" applyNumberFormat="1" applyFont="1" applyFill="1" applyBorder="1" applyAlignment="1">
      <alignment horizontal="center" vertical="center"/>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8" fillId="3" borderId="0" xfId="0" applyFont="1" applyFill="1" applyBorder="1" applyAlignment="1">
      <alignment horizontal="center" vertical="center" wrapText="1"/>
    </xf>
    <xf numFmtId="180" fontId="0" fillId="3" borderId="29" xfId="1" applyNumberFormat="1" applyFont="1" applyFill="1" applyBorder="1" applyAlignment="1">
      <alignment horizontal="center" vertical="center"/>
    </xf>
    <xf numFmtId="180" fontId="0" fillId="0" borderId="30" xfId="1" applyNumberFormat="1" applyFont="1" applyFill="1" applyBorder="1" applyAlignment="1">
      <alignment horizontal="center" vertical="center"/>
    </xf>
    <xf numFmtId="180" fontId="0" fillId="0" borderId="29" xfId="1" applyNumberFormat="1" applyFont="1"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0" borderId="8" xfId="0" applyFill="1" applyBorder="1" applyAlignment="1">
      <alignment horizontal="center" vertical="center"/>
    </xf>
    <xf numFmtId="0" fontId="0" fillId="0" borderId="29" xfId="0" applyFill="1" applyBorder="1" applyAlignment="1">
      <alignment horizontal="center" vertical="center"/>
    </xf>
    <xf numFmtId="180" fontId="0" fillId="0" borderId="32" xfId="1" applyNumberFormat="1" applyFont="1" applyFill="1" applyBorder="1" applyAlignment="1">
      <alignment horizontal="center" vertical="center"/>
    </xf>
    <xf numFmtId="180" fontId="0" fillId="0" borderId="33" xfId="1" applyNumberFormat="1" applyFont="1" applyFill="1" applyBorder="1" applyAlignment="1">
      <alignment horizontal="center" vertical="center"/>
    </xf>
    <xf numFmtId="0" fontId="11"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17" xfId="0" applyFill="1" applyBorder="1" applyAlignment="1">
      <alignment horizontal="center" vertical="center"/>
    </xf>
    <xf numFmtId="0" fontId="0" fillId="4" borderId="15"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0" fillId="4" borderId="26" xfId="0" applyFont="1" applyFill="1" applyBorder="1" applyAlignment="1">
      <alignment horizontal="center" vertical="center"/>
    </xf>
    <xf numFmtId="0" fontId="10" fillId="4" borderId="28" xfId="0" applyFont="1" applyFill="1" applyBorder="1" applyAlignment="1">
      <alignment horizontal="center" vertical="center"/>
    </xf>
    <xf numFmtId="0" fontId="0" fillId="3" borderId="26" xfId="0" applyFill="1" applyBorder="1" applyAlignment="1">
      <alignment horizontal="center" vertical="center"/>
    </xf>
    <xf numFmtId="0" fontId="0" fillId="3" borderId="28" xfId="0" applyFill="1" applyBorder="1" applyAlignment="1">
      <alignment horizontal="center" vertical="center"/>
    </xf>
    <xf numFmtId="38" fontId="0" fillId="3" borderId="27" xfId="1" applyFont="1" applyFill="1" applyBorder="1" applyAlignment="1">
      <alignment horizontal="center" vertical="center"/>
    </xf>
    <xf numFmtId="0" fontId="10" fillId="3" borderId="0"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3" borderId="27" xfId="0" applyFont="1" applyFill="1" applyBorder="1" applyAlignment="1">
      <alignment horizontal="center" vertical="top" wrapText="1"/>
    </xf>
    <xf numFmtId="0" fontId="10" fillId="3" borderId="28" xfId="0" applyFont="1" applyFill="1" applyBorder="1" applyAlignment="1">
      <alignment horizontal="center" vertical="top" wrapText="1"/>
    </xf>
    <xf numFmtId="0" fontId="10" fillId="3" borderId="0" xfId="0" applyFont="1" applyFill="1" applyBorder="1" applyAlignment="1">
      <alignment horizontal="left" vertical="top" wrapText="1"/>
    </xf>
    <xf numFmtId="0" fontId="0" fillId="0" borderId="0" xfId="0" applyAlignment="1">
      <alignment horizontal="left" vertical="top" wrapText="1"/>
    </xf>
    <xf numFmtId="0" fontId="0" fillId="0" borderId="38" xfId="0" applyBorder="1" applyAlignment="1">
      <alignment horizontal="left" vertical="top" wrapText="1"/>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24" xfId="0" applyFont="1" applyFill="1" applyBorder="1" applyAlignment="1">
      <alignment horizontal="center" vertical="center" wrapText="1"/>
    </xf>
    <xf numFmtId="38" fontId="0" fillId="2" borderId="16" xfId="1" applyFont="1" applyFill="1" applyBorder="1" applyAlignment="1">
      <alignment horizontal="center" vertical="center"/>
    </xf>
    <xf numFmtId="38" fontId="0" fillId="2" borderId="23" xfId="1" applyFont="1" applyFill="1" applyBorder="1" applyAlignment="1">
      <alignment horizontal="center" vertical="center"/>
    </xf>
    <xf numFmtId="38" fontId="0" fillId="2" borderId="24" xfId="1" applyFont="1" applyFill="1" applyBorder="1" applyAlignment="1">
      <alignment horizontal="center" vertical="center"/>
    </xf>
    <xf numFmtId="0" fontId="10" fillId="4" borderId="14" xfId="0" applyFont="1" applyFill="1" applyBorder="1" applyAlignment="1">
      <alignment horizontal="center" vertical="center"/>
    </xf>
    <xf numFmtId="0" fontId="10" fillId="4" borderId="10" xfId="0" applyFont="1" applyFill="1" applyBorder="1" applyAlignment="1">
      <alignment horizontal="center" vertical="center"/>
    </xf>
    <xf numFmtId="0" fontId="0" fillId="2" borderId="23" xfId="0" applyFill="1" applyBorder="1" applyAlignment="1">
      <alignment horizontal="center" vertical="center"/>
    </xf>
    <xf numFmtId="0" fontId="10" fillId="4" borderId="9"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 fillId="4" borderId="14" xfId="0" applyFont="1" applyFill="1" applyBorder="1" applyAlignment="1">
      <alignment horizontal="center" vertical="center"/>
    </xf>
    <xf numFmtId="38" fontId="0" fillId="2" borderId="8"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14" xfId="1" applyFont="1" applyFill="1" applyBorder="1" applyAlignment="1">
      <alignment horizontal="center" vertical="center"/>
    </xf>
    <xf numFmtId="0" fontId="0" fillId="2" borderId="8" xfId="0" applyFont="1" applyFill="1" applyBorder="1" applyAlignment="1">
      <alignment horizontal="center" vertical="center"/>
    </xf>
    <xf numFmtId="0" fontId="0" fillId="2" borderId="14" xfId="0" applyFont="1" applyFill="1" applyBorder="1" applyAlignment="1">
      <alignment horizontal="center" vertical="center"/>
    </xf>
    <xf numFmtId="0" fontId="5" fillId="3" borderId="0" xfId="0" applyFont="1" applyFill="1" applyAlignment="1">
      <alignment horizontal="left" vertical="center"/>
    </xf>
    <xf numFmtId="0" fontId="6" fillId="3" borderId="1" xfId="0" applyFont="1" applyFill="1" applyBorder="1" applyAlignment="1">
      <alignment horizontal="left" vertical="center"/>
    </xf>
    <xf numFmtId="0" fontId="5" fillId="2"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0" fillId="4" borderId="34" xfId="0" applyFill="1" applyBorder="1" applyAlignment="1">
      <alignment horizontal="center" vertical="center"/>
    </xf>
    <xf numFmtId="0" fontId="0" fillId="4" borderId="31"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8" xfId="0" applyFill="1" applyBorder="1" applyAlignment="1">
      <alignment horizontal="center" vertical="center"/>
    </xf>
    <xf numFmtId="0" fontId="0" fillId="4" borderId="41" xfId="0" applyFill="1" applyBorder="1" applyAlignment="1">
      <alignment horizontal="center" vertical="center"/>
    </xf>
    <xf numFmtId="0" fontId="8" fillId="4" borderId="1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1" fillId="3" borderId="76" xfId="0" applyFont="1" applyFill="1" applyBorder="1" applyAlignment="1">
      <alignment horizontal="center" vertical="center"/>
    </xf>
    <xf numFmtId="0" fontId="1" fillId="3" borderId="1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34" xfId="0" applyFont="1" applyFill="1" applyBorder="1" applyAlignment="1">
      <alignment horizontal="center" vertical="center" wrapText="1"/>
    </xf>
    <xf numFmtId="0" fontId="9" fillId="5" borderId="52" xfId="0" applyFont="1" applyFill="1" applyBorder="1" applyAlignment="1">
      <alignment horizontal="center" vertical="center" wrapText="1"/>
    </xf>
    <xf numFmtId="9" fontId="9" fillId="2" borderId="10"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9" fillId="4" borderId="14" xfId="0" applyFont="1" applyFill="1" applyBorder="1" applyAlignment="1">
      <alignment horizontal="center" vertical="center"/>
    </xf>
    <xf numFmtId="0" fontId="9" fillId="3" borderId="76" xfId="0" applyFont="1" applyFill="1" applyBorder="1" applyAlignment="1">
      <alignment horizontal="center" vertical="center"/>
    </xf>
    <xf numFmtId="0" fontId="9" fillId="3" borderId="13" xfId="0" applyFont="1" applyFill="1" applyBorder="1" applyAlignment="1">
      <alignment horizontal="center" vertical="center"/>
    </xf>
    <xf numFmtId="9" fontId="9" fillId="2" borderId="8" xfId="0" applyNumberFormat="1" applyFont="1" applyFill="1" applyBorder="1" applyAlignment="1">
      <alignment horizontal="center" vertical="center"/>
    </xf>
    <xf numFmtId="9" fontId="9" fillId="2" borderId="14" xfId="0" applyNumberFormat="1" applyFont="1" applyFill="1" applyBorder="1" applyAlignment="1">
      <alignment horizontal="center"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38" fontId="0" fillId="0" borderId="14" xfId="1"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38" fontId="0" fillId="0" borderId="16" xfId="1" applyFont="1" applyFill="1" applyBorder="1" applyAlignment="1">
      <alignment horizontal="center" vertical="center"/>
    </xf>
    <xf numFmtId="38" fontId="0" fillId="0" borderId="23" xfId="1" applyFont="1" applyFill="1" applyBorder="1" applyAlignment="1">
      <alignment horizontal="center" vertical="center"/>
    </xf>
    <xf numFmtId="38" fontId="0" fillId="0" borderId="24" xfId="1" applyFont="1" applyFill="1" applyBorder="1" applyAlignment="1">
      <alignment horizontal="center" vertical="center"/>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1" fillId="4" borderId="9"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0" fillId="4" borderId="9" xfId="0"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1.</a:t>
            </a:r>
            <a:r>
              <a:rPr lang="en-US" altLang="ja-JP" b="1" baseline="0"/>
              <a:t> </a:t>
            </a:r>
            <a:r>
              <a:rPr lang="ja-JP" altLang="en-US" b="1"/>
              <a:t>通勤方法の変更による年間の</a:t>
            </a:r>
            <a:r>
              <a:rPr lang="en-US" altLang="ja-JP" b="1"/>
              <a:t>CO</a:t>
            </a:r>
            <a:r>
              <a:rPr lang="en-US" altLang="ja-JP" sz="1200" b="1"/>
              <a:t>2</a:t>
            </a:r>
            <a:r>
              <a:rPr lang="ja-JP" altLang="en-US" b="1"/>
              <a:t>削減量</a:t>
            </a:r>
            <a:endParaRPr lang="en-US" altLang="ja-JP" b="1"/>
          </a:p>
          <a:p>
            <a:pPr>
              <a:defRPr b="1"/>
            </a:pPr>
            <a:r>
              <a:rPr lang="en-US" altLang="ja-JP" b="1"/>
              <a:t>(kg-CO2)</a:t>
            </a:r>
            <a:endParaRPr lang="ja-JP" altLang="en-US" b="1"/>
          </a:p>
        </c:rich>
      </c:tx>
      <c:layout>
        <c:manualLayout>
          <c:xMode val="edge"/>
          <c:yMode val="edge"/>
          <c:x val="0.12739566929133858"/>
          <c:y val="3.142536475869809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取りまとめ・グラフ!$D$8:$I$8</c:f>
              <c:numCache>
                <c:formatCode>General</c:formatCode>
                <c:ptCount val="6"/>
                <c:pt idx="0">
                  <c:v>0</c:v>
                </c:pt>
                <c:pt idx="1">
                  <c:v>0</c:v>
                </c:pt>
                <c:pt idx="2">
                  <c:v>0</c:v>
                </c:pt>
                <c:pt idx="3">
                  <c:v>0</c:v>
                </c:pt>
                <c:pt idx="4">
                  <c:v>0</c:v>
                </c:pt>
                <c:pt idx="5">
                  <c:v>0</c:v>
                </c:pt>
              </c:numCache>
            </c:numRef>
          </c:cat>
          <c:val>
            <c:numRef>
              <c:f>取りまとめ・グラフ!$D$9:$I$9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31E-42F5-B56A-52ED762654D8}"/>
            </c:ext>
          </c:extLst>
        </c:ser>
        <c:dLbls>
          <c:dLblPos val="outEnd"/>
          <c:showLegendKey val="0"/>
          <c:showVal val="1"/>
          <c:showCatName val="0"/>
          <c:showSerName val="0"/>
          <c:showPercent val="0"/>
          <c:showBubbleSize val="0"/>
        </c:dLbls>
        <c:gapWidth val="219"/>
        <c:overlap val="-27"/>
        <c:axId val="234970816"/>
        <c:axId val="234972384"/>
      </c:barChart>
      <c:catAx>
        <c:axId val="2349708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91307961504813"/>
              <c:y val="0.8787878787878787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972384"/>
        <c:crosses val="autoZero"/>
        <c:auto val="1"/>
        <c:lblAlgn val="ctr"/>
        <c:lblOffset val="100"/>
        <c:noMultiLvlLbl val="0"/>
      </c:catAx>
      <c:valAx>
        <c:axId val="23497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a:t>
                </a:r>
                <a:r>
                  <a:rPr lang="en-US" altLang="ja-JP"/>
                  <a:t>(kg-CO2)</a:t>
                </a:r>
                <a:endParaRPr lang="ja-JP" altLang="en-US"/>
              </a:p>
            </c:rich>
          </c:tx>
          <c:layout>
            <c:manualLayout>
              <c:xMode val="edge"/>
              <c:yMode val="edge"/>
              <c:x val="2.2222222222222223E-2"/>
              <c:y val="0.27965605309437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970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A</a:t>
            </a:r>
            <a:r>
              <a:rPr lang="ja-JP" altLang="en-US" b="1"/>
              <a:t>：</a:t>
            </a:r>
            <a:r>
              <a:rPr lang="en-US" altLang="ja-JP" b="1"/>
              <a:t>CO</a:t>
            </a:r>
            <a:r>
              <a:rPr lang="en-US" altLang="ja-JP" sz="1200" b="1"/>
              <a:t>2</a:t>
            </a:r>
            <a:r>
              <a:rPr lang="ja-JP" altLang="en-US" b="1"/>
              <a:t>排出</a:t>
            </a:r>
            <a:r>
              <a:rPr lang="en-US" altLang="ja-JP" b="1"/>
              <a:t>1kg</a:t>
            </a:r>
            <a:r>
              <a:rPr lang="ja-JP" altLang="en-US" b="1"/>
              <a:t>当たりの売上高</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408707608454717"/>
          <c:y val="0.17992751569924503"/>
          <c:w val="0.72304419330415748"/>
          <c:h val="0.4756915752948105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取りまとめ・グラフ!$D$174:$J$174</c:f>
              <c:strCache>
                <c:ptCount val="7"/>
                <c:pt idx="0">
                  <c:v>基準年度-1</c:v>
                </c:pt>
                <c:pt idx="1">
                  <c:v>0</c:v>
                </c:pt>
                <c:pt idx="2">
                  <c:v>0</c:v>
                </c:pt>
                <c:pt idx="3">
                  <c:v>0</c:v>
                </c:pt>
                <c:pt idx="4">
                  <c:v>0</c:v>
                </c:pt>
                <c:pt idx="5">
                  <c:v>0</c:v>
                </c:pt>
                <c:pt idx="6">
                  <c:v>0</c:v>
                </c:pt>
              </c:strCache>
            </c:strRef>
          </c:cat>
          <c:val>
            <c:numRef>
              <c:f>取りまとめ・グラフ!$D$175:$J$175</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292-417A-8DE5-B7AFF5A49AA3}"/>
            </c:ext>
          </c:extLst>
        </c:ser>
        <c:dLbls>
          <c:showLegendKey val="0"/>
          <c:showVal val="1"/>
          <c:showCatName val="0"/>
          <c:showSerName val="0"/>
          <c:showPercent val="0"/>
          <c:showBubbleSize val="0"/>
        </c:dLbls>
        <c:gapWidth val="219"/>
        <c:overlap val="-27"/>
        <c:axId val="436054352"/>
        <c:axId val="436049256"/>
      </c:barChart>
      <c:lineChart>
        <c:grouping val="stacke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取りまとめ・グラフ!$D$176:$J$176</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CEB-4046-B798-3C0DCF029360}"/>
            </c:ext>
          </c:extLst>
        </c:ser>
        <c:dLbls>
          <c:showLegendKey val="0"/>
          <c:showVal val="1"/>
          <c:showCatName val="0"/>
          <c:showSerName val="0"/>
          <c:showPercent val="0"/>
          <c:showBubbleSize val="0"/>
        </c:dLbls>
        <c:marker val="1"/>
        <c:smooth val="0"/>
        <c:axId val="436053568"/>
        <c:axId val="436049648"/>
      </c:lineChart>
      <c:catAx>
        <c:axId val="436054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49256"/>
        <c:crosses val="autoZero"/>
        <c:auto val="1"/>
        <c:lblAlgn val="ctr"/>
        <c:lblOffset val="100"/>
        <c:noMultiLvlLbl val="0"/>
      </c:catAx>
      <c:valAx>
        <c:axId val="436049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（千円）</a:t>
                </a:r>
              </a:p>
            </c:rich>
          </c:tx>
          <c:layout>
            <c:manualLayout>
              <c:xMode val="edge"/>
              <c:yMode val="edge"/>
              <c:x val="3.7540345722918575E-2"/>
              <c:y val="7.8642825896762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4352"/>
        <c:crosses val="autoZero"/>
        <c:crossBetween val="between"/>
      </c:valAx>
      <c:valAx>
        <c:axId val="43604964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基準年度比増減率</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3568"/>
        <c:crosses val="max"/>
        <c:crossBetween val="between"/>
      </c:valAx>
      <c:catAx>
        <c:axId val="436053568"/>
        <c:scaling>
          <c:orientation val="minMax"/>
        </c:scaling>
        <c:delete val="1"/>
        <c:axPos val="b"/>
        <c:majorTickMark val="out"/>
        <c:minorTickMark val="none"/>
        <c:tickLblPos val="nextTo"/>
        <c:crossAx val="43604964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4-5 </a:t>
            </a:r>
            <a:r>
              <a:rPr lang="ja-JP" altLang="en-US" b="1"/>
              <a:t>エレベーターの使用を停止したことによる年間の</a:t>
            </a:r>
            <a:r>
              <a:rPr lang="en-US" altLang="ja-JP" b="1"/>
              <a:t>CO</a:t>
            </a:r>
            <a:r>
              <a:rPr lang="en-US" altLang="ja-JP" sz="1200" b="1"/>
              <a:t>2</a:t>
            </a:r>
            <a:r>
              <a:rPr lang="ja-JP" altLang="en-US" b="1"/>
              <a:t>排出削減量</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取りまとめ・グラフ!$D$119:$I$119</c:f>
              <c:numCache>
                <c:formatCode>General</c:formatCode>
                <c:ptCount val="6"/>
                <c:pt idx="0">
                  <c:v>0</c:v>
                </c:pt>
                <c:pt idx="1">
                  <c:v>0</c:v>
                </c:pt>
                <c:pt idx="2">
                  <c:v>0</c:v>
                </c:pt>
                <c:pt idx="3">
                  <c:v>0</c:v>
                </c:pt>
                <c:pt idx="4">
                  <c:v>0</c:v>
                </c:pt>
                <c:pt idx="5">
                  <c:v>0</c:v>
                </c:pt>
              </c:numCache>
            </c:numRef>
          </c:cat>
          <c:val>
            <c:numRef>
              <c:f>取りまとめ・グラフ!$D$120:$I$120</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CA7-4490-89EA-9C3DDEE4A204}"/>
            </c:ext>
          </c:extLst>
        </c:ser>
        <c:dLbls>
          <c:dLblPos val="outEnd"/>
          <c:showLegendKey val="0"/>
          <c:showVal val="1"/>
          <c:showCatName val="0"/>
          <c:showSerName val="0"/>
          <c:showPercent val="0"/>
          <c:showBubbleSize val="0"/>
        </c:dLbls>
        <c:gapWidth val="219"/>
        <c:overlap val="-27"/>
        <c:axId val="436052392"/>
        <c:axId val="436050824"/>
      </c:barChart>
      <c:catAx>
        <c:axId val="436052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7163519711551207"/>
              <c:y val="0.8981481481481481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0824"/>
        <c:crosses val="autoZero"/>
        <c:auto val="1"/>
        <c:lblAlgn val="ctr"/>
        <c:lblOffset val="100"/>
        <c:noMultiLvlLbl val="0"/>
      </c:catAx>
      <c:valAx>
        <c:axId val="436050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ja-JP" altLang="ja-JP" sz="900" b="0" i="0" baseline="0">
                    <a:effectLst/>
                  </a:rPr>
                  <a:t>年間の</a:t>
                </a:r>
                <a:r>
                  <a:rPr lang="en-US" altLang="ja-JP" sz="900" b="0" i="0" baseline="0">
                    <a:effectLst/>
                  </a:rPr>
                  <a:t>CO2</a:t>
                </a:r>
                <a:r>
                  <a:rPr lang="ja-JP" altLang="ja-JP" sz="900" b="0" i="0" baseline="0">
                    <a:effectLst/>
                  </a:rPr>
                  <a:t>削減量</a:t>
                </a:r>
                <a:r>
                  <a:rPr lang="en-US" altLang="ja-JP" sz="900" b="0" i="0" baseline="0">
                    <a:effectLst/>
                  </a:rPr>
                  <a:t>(kg-CO2)</a:t>
                </a:r>
                <a:endParaRPr lang="ja-JP" altLang="ja-JP" sz="900">
                  <a:effectLst/>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title>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2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2-1</a:t>
            </a:r>
            <a:r>
              <a:rPr lang="en-US" altLang="ja-JP" b="1" baseline="0"/>
              <a:t> </a:t>
            </a:r>
            <a:r>
              <a:rPr lang="ja-JP" altLang="en-US" b="1"/>
              <a:t>テレワーク・自宅作業への移行による年間の</a:t>
            </a:r>
            <a:r>
              <a:rPr lang="en-US" altLang="ja-JP" b="1"/>
              <a:t>CO</a:t>
            </a:r>
            <a:r>
              <a:rPr lang="en-US" altLang="ja-JP" sz="1200" b="1"/>
              <a:t>2</a:t>
            </a:r>
            <a:r>
              <a:rPr lang="ja-JP" altLang="en-US" b="1"/>
              <a:t>削減量</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取りまとめ・グラフ!$D$25:$I$25</c:f>
              <c:numCache>
                <c:formatCode>General</c:formatCode>
                <c:ptCount val="6"/>
                <c:pt idx="0">
                  <c:v>0</c:v>
                </c:pt>
                <c:pt idx="1">
                  <c:v>0</c:v>
                </c:pt>
                <c:pt idx="2">
                  <c:v>0</c:v>
                </c:pt>
                <c:pt idx="3">
                  <c:v>0</c:v>
                </c:pt>
                <c:pt idx="4">
                  <c:v>0</c:v>
                </c:pt>
                <c:pt idx="5">
                  <c:v>0</c:v>
                </c:pt>
              </c:numCache>
            </c:numRef>
          </c:cat>
          <c:val>
            <c:numRef>
              <c:f>取りまとめ・グラフ!$D$26:$I$26</c:f>
              <c:numCache>
                <c:formatCode>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D77-44B1-ABA9-0DBE4492F812}"/>
            </c:ext>
          </c:extLst>
        </c:ser>
        <c:dLbls>
          <c:dLblPos val="outEnd"/>
          <c:showLegendKey val="0"/>
          <c:showVal val="1"/>
          <c:showCatName val="0"/>
          <c:showSerName val="0"/>
          <c:showPercent val="0"/>
          <c:showBubbleSize val="0"/>
        </c:dLbls>
        <c:gapWidth val="219"/>
        <c:overlap val="-27"/>
        <c:axId val="234973952"/>
        <c:axId val="238653680"/>
      </c:barChart>
      <c:catAx>
        <c:axId val="2349739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64250285347598"/>
              <c:y val="0.8796296296296296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3680"/>
        <c:crosses val="autoZero"/>
        <c:auto val="1"/>
        <c:lblAlgn val="ctr"/>
        <c:lblOffset val="100"/>
        <c:noMultiLvlLbl val="0"/>
      </c:catAx>
      <c:valAx>
        <c:axId val="23865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4973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2-2 </a:t>
            </a:r>
            <a:r>
              <a:rPr lang="ja-JP" altLang="en-US" b="1"/>
              <a:t>テレワーク・自宅作業によるオフィスにおける年間の</a:t>
            </a:r>
            <a:r>
              <a:rPr lang="en-US" altLang="ja-JP" b="1"/>
              <a:t>CO</a:t>
            </a:r>
            <a:r>
              <a:rPr lang="en-US" altLang="ja-JP" sz="1200" b="1"/>
              <a:t>2</a:t>
            </a:r>
            <a:r>
              <a:rPr lang="ja-JP" altLang="en-US" b="1"/>
              <a:t>削減量</a:t>
            </a:r>
            <a:r>
              <a:rPr lang="en-US" altLang="ja-JP" b="1"/>
              <a:t>(kg-CO2)</a:t>
            </a:r>
            <a:r>
              <a:rPr lang="ja-JP" altLang="en-US" b="1"/>
              <a:t>：</a:t>
            </a:r>
            <a:endParaRPr lang="en-US" altLang="ja-JP" b="1"/>
          </a:p>
          <a:p>
            <a:pPr>
              <a:defRPr b="1"/>
            </a:pPr>
            <a:r>
              <a:rPr lang="ja-JP" altLang="en-US" b="1"/>
              <a:t>冷暖房・照明について</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取りまとめ・グラフ!$D$43:$I$43</c:f>
              <c:numCache>
                <c:formatCode>General</c:formatCode>
                <c:ptCount val="6"/>
                <c:pt idx="0">
                  <c:v>0</c:v>
                </c:pt>
                <c:pt idx="1">
                  <c:v>0</c:v>
                </c:pt>
                <c:pt idx="2">
                  <c:v>0</c:v>
                </c:pt>
                <c:pt idx="3">
                  <c:v>0</c:v>
                </c:pt>
                <c:pt idx="4">
                  <c:v>0</c:v>
                </c:pt>
                <c:pt idx="5">
                  <c:v>0</c:v>
                </c:pt>
              </c:numCache>
            </c:numRef>
          </c:cat>
          <c:val>
            <c:numRef>
              <c:f>取りまとめ・グラフ!$D$44:$I$44</c:f>
              <c:numCache>
                <c:formatCode>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62C-47DC-B845-AF0B87547570}"/>
            </c:ext>
          </c:extLst>
        </c:ser>
        <c:dLbls>
          <c:dLblPos val="outEnd"/>
          <c:showLegendKey val="0"/>
          <c:showVal val="1"/>
          <c:showCatName val="0"/>
          <c:showSerName val="0"/>
          <c:showPercent val="0"/>
          <c:showBubbleSize val="0"/>
        </c:dLbls>
        <c:gapWidth val="219"/>
        <c:overlap val="-27"/>
        <c:axId val="238649368"/>
        <c:axId val="238654072"/>
      </c:barChart>
      <c:catAx>
        <c:axId val="2386493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7126126268284598"/>
              <c:y val="0.888888888888888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4072"/>
        <c:crosses val="autoZero"/>
        <c:auto val="1"/>
        <c:lblAlgn val="ctr"/>
        <c:lblOffset val="100"/>
        <c:noMultiLvlLbl val="0"/>
      </c:catAx>
      <c:valAx>
        <c:axId val="238654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年間の</a:t>
                </a:r>
                <a:r>
                  <a:rPr lang="en-US" altLang="ja-JP" sz="1050" b="0" i="0" baseline="0">
                    <a:effectLst/>
                  </a:rPr>
                  <a:t>CO2</a:t>
                </a:r>
                <a:r>
                  <a:rPr lang="ja-JP" altLang="ja-JP" sz="1050" b="0" i="0" baseline="0">
                    <a:effectLst/>
                  </a:rPr>
                  <a:t>削減量</a:t>
                </a:r>
                <a:r>
                  <a:rPr lang="en-US" altLang="ja-JP" sz="1050" b="0" i="0" baseline="0">
                    <a:effectLst/>
                  </a:rPr>
                  <a:t>(kg-CO2)</a:t>
                </a:r>
                <a:endParaRPr lang="ja-JP" altLang="ja-JP" sz="1050">
                  <a:effectLst/>
                </a:endParaRP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49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3. </a:t>
            </a:r>
            <a:r>
              <a:rPr lang="ja-JP" altLang="en-US" b="1"/>
              <a:t>削減した年間の労働時間（</a:t>
            </a:r>
            <a:r>
              <a:rPr lang="en-US" altLang="ja-JP" b="1"/>
              <a:t>h</a:t>
            </a:r>
            <a:r>
              <a:rPr lang="ja-JP" altLang="en-US" b="1"/>
              <a:t>）から算出した年間の</a:t>
            </a:r>
            <a:r>
              <a:rPr lang="en-US" altLang="ja-JP" b="1"/>
              <a:t>CO</a:t>
            </a:r>
            <a:r>
              <a:rPr lang="en-US" altLang="ja-JP" sz="1200" b="1"/>
              <a:t>2</a:t>
            </a:r>
            <a:r>
              <a:rPr lang="ja-JP" altLang="en-US" b="1"/>
              <a:t>削減量</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取りまとめ・グラフ!$D$58:$I$58</c:f>
              <c:numCache>
                <c:formatCode>General</c:formatCode>
                <c:ptCount val="6"/>
                <c:pt idx="0">
                  <c:v>0</c:v>
                </c:pt>
                <c:pt idx="1">
                  <c:v>0</c:v>
                </c:pt>
                <c:pt idx="2">
                  <c:v>0</c:v>
                </c:pt>
                <c:pt idx="3">
                  <c:v>0</c:v>
                </c:pt>
                <c:pt idx="4">
                  <c:v>0</c:v>
                </c:pt>
                <c:pt idx="5">
                  <c:v>0</c:v>
                </c:pt>
              </c:numCache>
            </c:numRef>
          </c:cat>
          <c:val>
            <c:numRef>
              <c:f>取りまとめ・グラフ!$D$59:$I$59</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AB8-4D5A-8FDD-7B4A5D8C76BA}"/>
            </c:ext>
          </c:extLst>
        </c:ser>
        <c:dLbls>
          <c:dLblPos val="outEnd"/>
          <c:showLegendKey val="0"/>
          <c:showVal val="1"/>
          <c:showCatName val="0"/>
          <c:showSerName val="0"/>
          <c:showPercent val="0"/>
          <c:showBubbleSize val="0"/>
        </c:dLbls>
        <c:gapWidth val="219"/>
        <c:overlap val="-27"/>
        <c:axId val="238649760"/>
        <c:axId val="238651720"/>
      </c:barChart>
      <c:catAx>
        <c:axId val="238649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7573698578258874"/>
              <c:y val="0.88425925925925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1720"/>
        <c:crosses val="autoZero"/>
        <c:auto val="1"/>
        <c:lblAlgn val="ctr"/>
        <c:lblOffset val="100"/>
        <c:noMultiLvlLbl val="0"/>
      </c:catAx>
      <c:valAx>
        <c:axId val="238651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49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4-2 </a:t>
            </a:r>
            <a:r>
              <a:rPr lang="ja-JP" altLang="en-US" b="1"/>
              <a:t>照明に関する取組による年間の</a:t>
            </a:r>
            <a:r>
              <a:rPr lang="en-US" altLang="ja-JP" b="1"/>
              <a:t>CO</a:t>
            </a:r>
            <a:r>
              <a:rPr lang="en-US" altLang="ja-JP" sz="1200" b="1"/>
              <a:t>2</a:t>
            </a:r>
            <a:r>
              <a:rPr lang="ja-JP" altLang="en-US" b="1"/>
              <a:t>削減量</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取りまとめ・グラフ!$D$80:$I$80</c:f>
              <c:numCache>
                <c:formatCode>General</c:formatCode>
                <c:ptCount val="6"/>
                <c:pt idx="0">
                  <c:v>0</c:v>
                </c:pt>
                <c:pt idx="1">
                  <c:v>0</c:v>
                </c:pt>
                <c:pt idx="2">
                  <c:v>0</c:v>
                </c:pt>
                <c:pt idx="3">
                  <c:v>0</c:v>
                </c:pt>
                <c:pt idx="4">
                  <c:v>0</c:v>
                </c:pt>
                <c:pt idx="5">
                  <c:v>0</c:v>
                </c:pt>
              </c:numCache>
            </c:numRef>
          </c:cat>
          <c:val>
            <c:numRef>
              <c:f>取りまとめ・グラフ!$D$81:$I$81</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F24-4D2A-A61D-BDFEE6BE2108}"/>
            </c:ext>
          </c:extLst>
        </c:ser>
        <c:dLbls>
          <c:dLblPos val="outEnd"/>
          <c:showLegendKey val="0"/>
          <c:showVal val="1"/>
          <c:showCatName val="0"/>
          <c:showSerName val="0"/>
          <c:showPercent val="0"/>
          <c:showBubbleSize val="0"/>
        </c:dLbls>
        <c:gapWidth val="219"/>
        <c:overlap val="-27"/>
        <c:axId val="238648976"/>
        <c:axId val="238655248"/>
      </c:barChart>
      <c:catAx>
        <c:axId val="238648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607399881466409"/>
              <c:y val="0.888888888888888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5248"/>
        <c:crosses val="autoZero"/>
        <c:auto val="1"/>
        <c:lblAlgn val="ctr"/>
        <c:lblOffset val="100"/>
        <c:noMultiLvlLbl val="0"/>
      </c:catAx>
      <c:valAx>
        <c:axId val="238655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48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4-4 </a:t>
            </a:r>
            <a:r>
              <a:rPr lang="ja-JP" altLang="en-US" b="1"/>
              <a:t>飲料自動販売機（缶・ボトル）を停止することによる年間の</a:t>
            </a:r>
            <a:r>
              <a:rPr lang="en-US" altLang="ja-JP" b="1"/>
              <a:t>CO</a:t>
            </a:r>
            <a:r>
              <a:rPr lang="en-US" altLang="ja-JP" sz="1200" b="1"/>
              <a:t>2</a:t>
            </a:r>
            <a:r>
              <a:rPr lang="ja-JP" altLang="en-US" b="1"/>
              <a:t>削減量</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取りまとめ・グラフ!$D$101:$I$101</c:f>
              <c:numCache>
                <c:formatCode>General</c:formatCode>
                <c:ptCount val="6"/>
                <c:pt idx="0">
                  <c:v>0</c:v>
                </c:pt>
                <c:pt idx="1">
                  <c:v>0</c:v>
                </c:pt>
                <c:pt idx="2">
                  <c:v>0</c:v>
                </c:pt>
                <c:pt idx="3">
                  <c:v>0</c:v>
                </c:pt>
                <c:pt idx="4">
                  <c:v>0</c:v>
                </c:pt>
                <c:pt idx="5">
                  <c:v>0</c:v>
                </c:pt>
              </c:numCache>
            </c:numRef>
          </c:cat>
          <c:val>
            <c:numRef>
              <c:f>取りまとめ・グラフ!$D$102:$I$102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63B-45DF-BF2D-2B4056F3584E}"/>
            </c:ext>
          </c:extLst>
        </c:ser>
        <c:dLbls>
          <c:dLblPos val="outEnd"/>
          <c:showLegendKey val="0"/>
          <c:showVal val="1"/>
          <c:showCatName val="0"/>
          <c:showSerName val="0"/>
          <c:showPercent val="0"/>
          <c:showBubbleSize val="0"/>
        </c:dLbls>
        <c:gapWidth val="219"/>
        <c:overlap val="-27"/>
        <c:axId val="238650936"/>
        <c:axId val="238650544"/>
      </c:barChart>
      <c:catAx>
        <c:axId val="238650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146684694716193"/>
              <c:y val="0.888888888888888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0544"/>
        <c:crosses val="autoZero"/>
        <c:auto val="1"/>
        <c:lblAlgn val="ctr"/>
        <c:lblOffset val="100"/>
        <c:noMultiLvlLbl val="0"/>
      </c:catAx>
      <c:valAx>
        <c:axId val="238650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0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b="1"/>
              <a:t>取組１及び２－１による年間の</a:t>
            </a:r>
            <a:r>
              <a:rPr lang="en-US" altLang="ja-JP" b="1"/>
              <a:t>CO</a:t>
            </a:r>
            <a:r>
              <a:rPr lang="en-US" altLang="ja-JP" sz="1200" b="1"/>
              <a:t>2</a:t>
            </a:r>
            <a:r>
              <a:rPr lang="ja-JP" altLang="en-US" b="1"/>
              <a:t>削減量の合計</a:t>
            </a: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取りまとめ・グラフ!$D$141:$I$141</c:f>
              <c:numCache>
                <c:formatCode>General</c:formatCode>
                <c:ptCount val="6"/>
                <c:pt idx="0">
                  <c:v>0</c:v>
                </c:pt>
                <c:pt idx="1">
                  <c:v>0</c:v>
                </c:pt>
                <c:pt idx="2">
                  <c:v>0</c:v>
                </c:pt>
                <c:pt idx="3">
                  <c:v>0</c:v>
                </c:pt>
                <c:pt idx="4">
                  <c:v>0</c:v>
                </c:pt>
                <c:pt idx="5">
                  <c:v>0</c:v>
                </c:pt>
              </c:numCache>
            </c:numRef>
          </c:cat>
          <c:val>
            <c:numRef>
              <c:f>取りまとめ・グラフ!$D$142:$I$142</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860-4C8C-8C56-CB912EFA66B3}"/>
            </c:ext>
          </c:extLst>
        </c:ser>
        <c:dLbls>
          <c:dLblPos val="outEnd"/>
          <c:showLegendKey val="0"/>
          <c:showVal val="1"/>
          <c:showCatName val="0"/>
          <c:showSerName val="0"/>
          <c:showPercent val="0"/>
          <c:showBubbleSize val="0"/>
        </c:dLbls>
        <c:gapWidth val="219"/>
        <c:overlap val="-27"/>
        <c:axId val="238656424"/>
        <c:axId val="238652112"/>
      </c:barChart>
      <c:catAx>
        <c:axId val="2386564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452350082745657"/>
              <c:y val="0.88425925925925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2112"/>
        <c:crosses val="autoZero"/>
        <c:auto val="1"/>
        <c:lblAlgn val="ctr"/>
        <c:lblOffset val="100"/>
        <c:noMultiLvlLbl val="0"/>
      </c:catAx>
      <c:valAx>
        <c:axId val="238652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削減量合計</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6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b="1"/>
              <a:t>取組２－２、３及び４によるオフィス及び工場・事業所等における年間の</a:t>
            </a:r>
            <a:r>
              <a:rPr lang="en-US" altLang="ja-JP" b="1"/>
              <a:t>CO</a:t>
            </a:r>
            <a:r>
              <a:rPr lang="en-US" altLang="ja-JP" sz="1200" b="1"/>
              <a:t>2</a:t>
            </a:r>
            <a:r>
              <a:rPr lang="ja-JP" altLang="en-US" b="1"/>
              <a:t>削減量の合計</a:t>
            </a:r>
            <a:endParaRPr lang="en-US" altLang="ja-JP" b="1"/>
          </a:p>
          <a:p>
            <a:pPr>
              <a:defRPr b="1"/>
            </a:pPr>
            <a:r>
              <a:rPr lang="en-US" altLang="ja-JP" b="1"/>
              <a:t>(kg-CO2)</a:t>
            </a:r>
            <a:endParaRPr lang="ja-JP" alt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取りまとめ・グラフ!$D$156:$I$156</c:f>
              <c:numCache>
                <c:formatCode>General</c:formatCode>
                <c:ptCount val="6"/>
                <c:pt idx="0">
                  <c:v>0</c:v>
                </c:pt>
                <c:pt idx="1">
                  <c:v>0</c:v>
                </c:pt>
                <c:pt idx="2">
                  <c:v>0</c:v>
                </c:pt>
                <c:pt idx="3">
                  <c:v>0</c:v>
                </c:pt>
                <c:pt idx="4">
                  <c:v>0</c:v>
                </c:pt>
                <c:pt idx="5">
                  <c:v>0</c:v>
                </c:pt>
              </c:numCache>
            </c:numRef>
          </c:cat>
          <c:val>
            <c:numRef>
              <c:f>取りまとめ・グラフ!$D$157:$I$157</c:f>
              <c:numCache>
                <c:formatCode>0_);[Red]\(0\)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725-40FB-BCEB-F69B38D4CD8A}"/>
            </c:ext>
          </c:extLst>
        </c:ser>
        <c:dLbls>
          <c:dLblPos val="outEnd"/>
          <c:showLegendKey val="0"/>
          <c:showVal val="1"/>
          <c:showCatName val="0"/>
          <c:showSerName val="0"/>
          <c:showPercent val="0"/>
          <c:showBubbleSize val="0"/>
        </c:dLbls>
        <c:gapWidth val="219"/>
        <c:overlap val="-27"/>
        <c:axId val="238653288"/>
        <c:axId val="238654464"/>
      </c:barChart>
      <c:catAx>
        <c:axId val="238653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（年度）</a:t>
                </a:r>
              </a:p>
            </c:rich>
          </c:tx>
          <c:layout>
            <c:manualLayout>
              <c:xMode val="edge"/>
              <c:yMode val="edge"/>
              <c:x val="0.88261453233838727"/>
              <c:y val="0.8935185185185184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4464"/>
        <c:crosses val="autoZero"/>
        <c:auto val="1"/>
        <c:lblAlgn val="ctr"/>
        <c:lblOffset val="100"/>
        <c:noMultiLvlLbl val="0"/>
      </c:catAx>
      <c:valAx>
        <c:axId val="238654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年間の</a:t>
                </a:r>
                <a:r>
                  <a:rPr lang="en-US" altLang="ja-JP"/>
                  <a:t>CO2</a:t>
                </a:r>
                <a:r>
                  <a:rPr lang="ja-JP" altLang="en-US"/>
                  <a:t>削減量合計</a:t>
                </a:r>
                <a:r>
                  <a:rPr lang="en-US" altLang="ja-JP"/>
                  <a:t>(kg-CO2)</a:t>
                </a:r>
                <a:endParaRPr lang="ja-JP" alt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38653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ltLang="ja-JP" b="1"/>
              <a:t>B</a:t>
            </a:r>
            <a:r>
              <a:rPr lang="ja-JP" altLang="en-US" b="1"/>
              <a:t>：労働</a:t>
            </a:r>
            <a:r>
              <a:rPr lang="en-US" altLang="ja-JP" b="1"/>
              <a:t>1</a:t>
            </a:r>
            <a:r>
              <a:rPr lang="ja-JP" altLang="en-US" b="1"/>
              <a:t>時間当たりの売上高</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848139544937406"/>
          <c:y val="0.17992751569924503"/>
          <c:w val="0.73431337298620714"/>
          <c:h val="0.4756915752948105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取りまとめ・グラフ!$D$191:$J$191</c:f>
              <c:strCache>
                <c:ptCount val="7"/>
                <c:pt idx="0">
                  <c:v>基準年度-1</c:v>
                </c:pt>
                <c:pt idx="1">
                  <c:v>0</c:v>
                </c:pt>
                <c:pt idx="2">
                  <c:v>0</c:v>
                </c:pt>
                <c:pt idx="3">
                  <c:v>0</c:v>
                </c:pt>
                <c:pt idx="4">
                  <c:v>0</c:v>
                </c:pt>
                <c:pt idx="5">
                  <c:v>0</c:v>
                </c:pt>
                <c:pt idx="6">
                  <c:v>0</c:v>
                </c:pt>
              </c:strCache>
            </c:strRef>
          </c:cat>
          <c:val>
            <c:numRef>
              <c:f>取りまとめ・グラフ!$D$192:$J$192</c:f>
              <c:numCache>
                <c:formatCode>0.0_);[Red]\(0.0\)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9AB0-42D2-8B0B-2AD2C78BE2B0}"/>
            </c:ext>
          </c:extLst>
        </c:ser>
        <c:dLbls>
          <c:dLblPos val="outEnd"/>
          <c:showLegendKey val="0"/>
          <c:showVal val="1"/>
          <c:showCatName val="0"/>
          <c:showSerName val="0"/>
          <c:showPercent val="0"/>
          <c:showBubbleSize val="0"/>
        </c:dLbls>
        <c:gapWidth val="219"/>
        <c:overlap val="-27"/>
        <c:axId val="436048472"/>
        <c:axId val="436053960"/>
      </c:barChart>
      <c:lineChart>
        <c:grouping val="stacke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取りまとめ・グラフ!$D$193:$J$193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16D-4C19-8D69-87E2C826A4AF}"/>
            </c:ext>
          </c:extLst>
        </c:ser>
        <c:dLbls>
          <c:showLegendKey val="0"/>
          <c:showVal val="0"/>
          <c:showCatName val="0"/>
          <c:showSerName val="0"/>
          <c:showPercent val="0"/>
          <c:showBubbleSize val="0"/>
        </c:dLbls>
        <c:marker val="1"/>
        <c:smooth val="0"/>
        <c:axId val="436050040"/>
        <c:axId val="436051608"/>
      </c:lineChart>
      <c:catAx>
        <c:axId val="436048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3960"/>
        <c:crosses val="autoZero"/>
        <c:auto val="1"/>
        <c:lblAlgn val="ctr"/>
        <c:lblOffset val="100"/>
        <c:noMultiLvlLbl val="0"/>
      </c:catAx>
      <c:valAx>
        <c:axId val="436053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（万円）</a:t>
                </a:r>
                <a:endParaRPr lang="en-US" altLang="ja-JP"/>
              </a:p>
            </c:rich>
          </c:tx>
          <c:layout>
            <c:manualLayout>
              <c:xMode val="edge"/>
              <c:yMode val="edge"/>
              <c:x val="2.9340657014647362E-2"/>
              <c:y val="7.393263342082240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48472"/>
        <c:crosses val="autoZero"/>
        <c:crossBetween val="between"/>
      </c:valAx>
      <c:valAx>
        <c:axId val="43605160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基準年度比増減率</a:t>
                </a:r>
              </a:p>
            </c:rich>
          </c:tx>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36050040"/>
        <c:crosses val="max"/>
        <c:crossBetween val="between"/>
      </c:valAx>
      <c:catAx>
        <c:axId val="436050040"/>
        <c:scaling>
          <c:orientation val="minMax"/>
        </c:scaling>
        <c:delete val="1"/>
        <c:axPos val="b"/>
        <c:majorTickMark val="out"/>
        <c:minorTickMark val="none"/>
        <c:tickLblPos val="nextTo"/>
        <c:crossAx val="43605160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11</xdr:col>
      <xdr:colOff>9525</xdr:colOff>
      <xdr:row>5</xdr:row>
      <xdr:rowOff>19050</xdr:rowOff>
    </xdr:from>
    <xdr:to>
      <xdr:col>18</xdr:col>
      <xdr:colOff>38100</xdr:colOff>
      <xdr:row>20</xdr:row>
      <xdr:rowOff>114300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9524</xdr:colOff>
      <xdr:row>22</xdr:row>
      <xdr:rowOff>0</xdr:rowOff>
    </xdr:from>
    <xdr:to>
      <xdr:col>17</xdr:col>
      <xdr:colOff>647699</xdr:colOff>
      <xdr:row>38</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39</xdr:row>
      <xdr:rowOff>19050</xdr:rowOff>
    </xdr:from>
    <xdr:to>
      <xdr:col>17</xdr:col>
      <xdr:colOff>647699</xdr:colOff>
      <xdr:row>55</xdr:row>
      <xdr:rowOff>19050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55</xdr:row>
      <xdr:rowOff>161925</xdr:rowOff>
    </xdr:from>
    <xdr:to>
      <xdr:col>17</xdr:col>
      <xdr:colOff>638174</xdr:colOff>
      <xdr:row>71</xdr:row>
      <xdr:rowOff>114300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xdr:colOff>
      <xdr:row>77</xdr:row>
      <xdr:rowOff>9525</xdr:rowOff>
    </xdr:from>
    <xdr:to>
      <xdr:col>17</xdr:col>
      <xdr:colOff>619125</xdr:colOff>
      <xdr:row>93</xdr:row>
      <xdr:rowOff>9525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19049</xdr:colOff>
      <xdr:row>98</xdr:row>
      <xdr:rowOff>53975</xdr:rowOff>
    </xdr:from>
    <xdr:to>
      <xdr:col>17</xdr:col>
      <xdr:colOff>619124</xdr:colOff>
      <xdr:row>114</xdr:row>
      <xdr:rowOff>73025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9525</xdr:colOff>
      <xdr:row>136</xdr:row>
      <xdr:rowOff>111125</xdr:rowOff>
    </xdr:from>
    <xdr:to>
      <xdr:col>17</xdr:col>
      <xdr:colOff>638175</xdr:colOff>
      <xdr:row>152</xdr:row>
      <xdr:rowOff>60325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9524</xdr:colOff>
      <xdr:row>154</xdr:row>
      <xdr:rowOff>76200</xdr:rowOff>
    </xdr:from>
    <xdr:to>
      <xdr:col>17</xdr:col>
      <xdr:colOff>628649</xdr:colOff>
      <xdr:row>169</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189</xdr:row>
      <xdr:rowOff>9525</xdr:rowOff>
    </xdr:from>
    <xdr:to>
      <xdr:col>17</xdr:col>
      <xdr:colOff>609600</xdr:colOff>
      <xdr:row>205</xdr:row>
      <xdr:rowOff>9525</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172</xdr:row>
      <xdr:rowOff>0</xdr:rowOff>
    </xdr:from>
    <xdr:to>
      <xdr:col>17</xdr:col>
      <xdr:colOff>600074</xdr:colOff>
      <xdr:row>188</xdr:row>
      <xdr:rowOff>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19049</xdr:colOff>
      <xdr:row>116</xdr:row>
      <xdr:rowOff>95250</xdr:rowOff>
    </xdr:from>
    <xdr:to>
      <xdr:col>17</xdr:col>
      <xdr:colOff>619124</xdr:colOff>
      <xdr:row>132</xdr:row>
      <xdr:rowOff>95250</xdr:rowOff>
    </xdr:to>
    <xdr:graphicFrame macro="">
      <xdr:nvGraphicFramePr>
        <xdr:cNvPr id="14"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6"/>
  <sheetViews>
    <sheetView tabSelected="1" view="pageBreakPreview" zoomScaleNormal="100" zoomScaleSheetLayoutView="100" workbookViewId="0">
      <selection sqref="A1:O1"/>
    </sheetView>
  </sheetViews>
  <sheetFormatPr defaultRowHeight="13.5" x14ac:dyDescent="0.15"/>
  <cols>
    <col min="1" max="16384" width="9" style="10"/>
  </cols>
  <sheetData>
    <row r="1" spans="1:16" ht="21" x14ac:dyDescent="0.15">
      <c r="A1" s="243" t="s">
        <v>264</v>
      </c>
      <c r="B1" s="243"/>
      <c r="C1" s="243"/>
      <c r="D1" s="243"/>
      <c r="E1" s="243"/>
      <c r="F1" s="243"/>
      <c r="G1" s="243"/>
      <c r="H1" s="243"/>
      <c r="I1" s="243"/>
      <c r="J1" s="243"/>
      <c r="K1" s="243"/>
      <c r="L1" s="243"/>
      <c r="M1" s="243"/>
      <c r="N1" s="243"/>
      <c r="O1" s="243"/>
    </row>
    <row r="2" spans="1:16" ht="13.5" customHeight="1" x14ac:dyDescent="0.15">
      <c r="A2" s="165"/>
      <c r="B2" s="165"/>
      <c r="C2" s="165"/>
      <c r="D2" s="165"/>
      <c r="E2" s="165"/>
      <c r="F2" s="165"/>
      <c r="G2" s="165"/>
      <c r="H2" s="165"/>
      <c r="I2" s="165"/>
      <c r="J2" s="165"/>
      <c r="K2" s="165"/>
      <c r="L2" s="165"/>
      <c r="M2" s="165"/>
      <c r="N2" s="165"/>
      <c r="O2" s="165"/>
    </row>
    <row r="3" spans="1:16" s="166" customFormat="1" ht="22.5" customHeight="1" x14ac:dyDescent="0.15">
      <c r="A3" s="244" t="s">
        <v>137</v>
      </c>
      <c r="B3" s="244"/>
      <c r="C3" s="244"/>
      <c r="D3" s="244"/>
      <c r="E3" s="244"/>
      <c r="F3" s="244"/>
      <c r="G3" s="244"/>
      <c r="H3" s="244"/>
      <c r="I3" s="244"/>
      <c r="J3" s="244"/>
      <c r="K3" s="244"/>
      <c r="L3" s="244"/>
      <c r="M3" s="244"/>
      <c r="N3" s="244"/>
      <c r="O3" s="244"/>
      <c r="P3" s="11"/>
    </row>
    <row r="4" spans="1:16" ht="21" x14ac:dyDescent="0.15">
      <c r="A4" s="165"/>
      <c r="B4" s="165"/>
      <c r="C4" s="165"/>
      <c r="D4" s="165"/>
      <c r="E4" s="165"/>
      <c r="F4" s="165"/>
      <c r="G4" s="165"/>
      <c r="H4" s="165"/>
      <c r="I4" s="165"/>
      <c r="J4" s="165"/>
      <c r="K4" s="165"/>
      <c r="L4" s="165"/>
      <c r="M4" s="165"/>
      <c r="N4" s="165"/>
    </row>
    <row r="5" spans="1:16" ht="22.5" customHeight="1" x14ac:dyDescent="0.15">
      <c r="A5" s="137" t="s">
        <v>146</v>
      </c>
      <c r="B5" s="138"/>
      <c r="C5" s="138"/>
      <c r="D5" s="138"/>
      <c r="E5" s="138"/>
      <c r="F5" s="138"/>
      <c r="G5" s="138"/>
      <c r="H5" s="138"/>
      <c r="I5" s="138"/>
      <c r="J5" s="138"/>
      <c r="K5" s="138"/>
      <c r="L5" s="138"/>
      <c r="M5" s="138"/>
      <c r="N5" s="138"/>
      <c r="O5" s="138"/>
    </row>
    <row r="6" spans="1:16" ht="7.5" customHeight="1" x14ac:dyDescent="0.15">
      <c r="A6" s="14"/>
    </row>
    <row r="7" spans="1:16" ht="70.5" customHeight="1" x14ac:dyDescent="0.15">
      <c r="A7" s="240" t="s">
        <v>218</v>
      </c>
      <c r="B7" s="245"/>
      <c r="C7" s="245"/>
      <c r="D7" s="245"/>
      <c r="E7" s="245"/>
      <c r="F7" s="245"/>
      <c r="G7" s="245"/>
      <c r="H7" s="245"/>
      <c r="I7" s="245"/>
      <c r="J7" s="245"/>
      <c r="K7" s="245"/>
      <c r="L7" s="245"/>
      <c r="M7" s="245"/>
      <c r="N7" s="245"/>
      <c r="O7" s="245"/>
    </row>
    <row r="8" spans="1:16" ht="22.5" customHeight="1" x14ac:dyDescent="0.15">
      <c r="A8" s="15"/>
      <c r="B8" s="15"/>
      <c r="C8" s="15"/>
      <c r="D8" s="15"/>
      <c r="E8" s="15"/>
      <c r="F8" s="15"/>
      <c r="G8" s="15"/>
      <c r="H8" s="15"/>
      <c r="I8" s="15"/>
    </row>
    <row r="9" spans="1:16" ht="22.5" customHeight="1" x14ac:dyDescent="0.15">
      <c r="A9" s="137" t="s">
        <v>147</v>
      </c>
      <c r="B9" s="138"/>
      <c r="C9" s="138"/>
      <c r="D9" s="138"/>
      <c r="E9" s="138"/>
      <c r="F9" s="138"/>
      <c r="G9" s="138"/>
      <c r="H9" s="138"/>
      <c r="I9" s="138"/>
      <c r="J9" s="138"/>
      <c r="K9" s="138"/>
      <c r="L9" s="138"/>
      <c r="M9" s="138"/>
      <c r="N9" s="138"/>
      <c r="O9" s="138"/>
    </row>
    <row r="10" spans="1:16" ht="7.5" customHeight="1" x14ac:dyDescent="0.15">
      <c r="A10" s="14"/>
    </row>
    <row r="11" spans="1:16" ht="18.75" customHeight="1" x14ac:dyDescent="0.15">
      <c r="A11" s="15" t="s">
        <v>138</v>
      </c>
      <c r="B11" s="16"/>
      <c r="C11" s="16"/>
      <c r="D11" s="16"/>
      <c r="E11" s="16"/>
      <c r="F11" s="16"/>
      <c r="G11" s="16"/>
      <c r="H11" s="16"/>
      <c r="I11" s="16"/>
      <c r="J11" s="16"/>
      <c r="K11" s="16"/>
      <c r="L11" s="16"/>
      <c r="M11" s="16"/>
      <c r="N11" s="16"/>
    </row>
    <row r="12" spans="1:16" ht="18.75" customHeight="1" x14ac:dyDescent="0.15">
      <c r="A12" s="15" t="s">
        <v>148</v>
      </c>
      <c r="B12" s="15"/>
      <c r="C12" s="16"/>
      <c r="D12" s="16"/>
      <c r="E12" s="16"/>
      <c r="F12" s="16"/>
      <c r="G12" s="16"/>
      <c r="H12" s="16"/>
      <c r="I12" s="16"/>
      <c r="J12" s="16"/>
      <c r="K12" s="16"/>
      <c r="L12" s="16"/>
      <c r="M12" s="16"/>
      <c r="N12" s="16"/>
    </row>
    <row r="13" spans="1:16" ht="18.75" customHeight="1" x14ac:dyDescent="0.15">
      <c r="A13" s="15"/>
      <c r="B13" s="15" t="s">
        <v>247</v>
      </c>
      <c r="C13" s="16"/>
      <c r="D13" s="16"/>
      <c r="E13" s="16"/>
      <c r="F13" s="16"/>
      <c r="G13" s="16"/>
      <c r="H13" s="16"/>
      <c r="I13" s="16"/>
      <c r="J13" s="16"/>
      <c r="K13" s="16"/>
      <c r="L13" s="16"/>
      <c r="M13" s="16"/>
      <c r="N13" s="16"/>
    </row>
    <row r="14" spans="1:16" ht="18.75" customHeight="1" x14ac:dyDescent="0.15">
      <c r="A14" s="15"/>
      <c r="B14" s="15" t="s">
        <v>139</v>
      </c>
      <c r="C14" s="16"/>
      <c r="D14" s="16"/>
      <c r="E14" s="16"/>
      <c r="F14" s="16"/>
      <c r="G14" s="16"/>
      <c r="H14" s="16"/>
      <c r="I14" s="16"/>
      <c r="J14" s="16"/>
      <c r="K14" s="16"/>
      <c r="L14" s="16"/>
      <c r="M14" s="16"/>
      <c r="N14" s="16"/>
    </row>
    <row r="15" spans="1:16" ht="18.75" customHeight="1" x14ac:dyDescent="0.15">
      <c r="A15" s="15"/>
      <c r="B15" s="15" t="s">
        <v>140</v>
      </c>
      <c r="C15" s="16"/>
      <c r="D15" s="16"/>
      <c r="E15" s="16"/>
      <c r="F15" s="16"/>
      <c r="G15" s="16"/>
      <c r="H15" s="16"/>
      <c r="I15" s="16"/>
      <c r="J15" s="16"/>
      <c r="K15" s="16"/>
      <c r="L15" s="16"/>
      <c r="M15" s="16"/>
      <c r="N15" s="16"/>
    </row>
    <row r="16" spans="1:16" ht="18.75" customHeight="1" x14ac:dyDescent="0.15">
      <c r="A16" s="15"/>
      <c r="B16" s="15" t="s">
        <v>127</v>
      </c>
      <c r="C16" s="16"/>
      <c r="D16" s="16"/>
      <c r="E16" s="16"/>
      <c r="F16" s="16"/>
      <c r="G16" s="16"/>
      <c r="H16" s="16"/>
      <c r="I16" s="16"/>
      <c r="J16" s="16"/>
      <c r="K16" s="16"/>
      <c r="L16" s="16"/>
      <c r="M16" s="16"/>
      <c r="N16" s="16"/>
    </row>
    <row r="17" spans="1:15" ht="18.75" customHeight="1" x14ac:dyDescent="0.15">
      <c r="A17" s="15"/>
      <c r="B17" s="15"/>
      <c r="C17" s="15" t="s">
        <v>141</v>
      </c>
      <c r="D17" s="16"/>
      <c r="E17" s="16"/>
      <c r="F17" s="16"/>
      <c r="G17" s="16"/>
      <c r="H17" s="16"/>
      <c r="I17" s="16"/>
      <c r="J17" s="16"/>
      <c r="K17" s="16"/>
      <c r="L17" s="16"/>
      <c r="M17" s="16"/>
      <c r="N17" s="16"/>
    </row>
    <row r="18" spans="1:15" ht="18.75" customHeight="1" x14ac:dyDescent="0.15">
      <c r="A18" s="15"/>
      <c r="B18" s="15"/>
      <c r="C18" s="16" t="s">
        <v>164</v>
      </c>
      <c r="D18" s="16"/>
      <c r="E18" s="16"/>
      <c r="F18" s="16"/>
      <c r="G18" s="16"/>
      <c r="H18" s="16"/>
      <c r="I18" s="16"/>
      <c r="J18" s="16"/>
      <c r="K18" s="16"/>
      <c r="L18" s="16"/>
      <c r="M18" s="16"/>
      <c r="N18" s="16"/>
    </row>
    <row r="19" spans="1:15" ht="18.75" customHeight="1" x14ac:dyDescent="0.15">
      <c r="A19" s="15"/>
      <c r="B19" s="15"/>
      <c r="C19" s="16" t="s">
        <v>142</v>
      </c>
      <c r="D19" s="16"/>
      <c r="E19" s="16"/>
      <c r="F19" s="16"/>
      <c r="G19" s="16"/>
      <c r="H19" s="16"/>
      <c r="I19" s="16"/>
      <c r="J19" s="16"/>
      <c r="K19" s="16"/>
      <c r="L19" s="16"/>
      <c r="M19" s="16"/>
      <c r="N19" s="16"/>
    </row>
    <row r="20" spans="1:15" ht="18.75" customHeight="1" x14ac:dyDescent="0.15">
      <c r="A20" s="15"/>
      <c r="B20" s="15"/>
      <c r="C20" s="16" t="s">
        <v>143</v>
      </c>
      <c r="D20" s="16"/>
      <c r="E20" s="16"/>
      <c r="F20" s="16"/>
      <c r="G20" s="16"/>
      <c r="H20" s="16"/>
      <c r="I20" s="16"/>
      <c r="J20" s="16"/>
      <c r="K20" s="16"/>
      <c r="L20" s="16"/>
      <c r="M20" s="16"/>
      <c r="N20" s="16"/>
    </row>
    <row r="21" spans="1:15" ht="18.75" customHeight="1" x14ac:dyDescent="0.15">
      <c r="A21" s="15"/>
      <c r="B21" s="15"/>
      <c r="C21" s="16" t="s">
        <v>144</v>
      </c>
      <c r="D21" s="16"/>
      <c r="E21" s="16"/>
      <c r="F21" s="16"/>
      <c r="G21" s="16"/>
      <c r="H21" s="16"/>
      <c r="I21" s="16"/>
      <c r="J21" s="16"/>
      <c r="K21" s="16"/>
      <c r="L21" s="16"/>
      <c r="M21" s="16"/>
      <c r="N21" s="16"/>
    </row>
    <row r="22" spans="1:15" ht="18.75" customHeight="1" x14ac:dyDescent="0.15">
      <c r="A22" s="15"/>
      <c r="B22" s="15"/>
      <c r="C22" s="16" t="s">
        <v>145</v>
      </c>
      <c r="D22" s="16"/>
      <c r="E22" s="16"/>
      <c r="F22" s="16"/>
      <c r="G22" s="16"/>
      <c r="H22" s="16"/>
      <c r="I22" s="16"/>
      <c r="J22" s="16"/>
      <c r="K22" s="16"/>
      <c r="L22" s="16"/>
      <c r="M22" s="16"/>
      <c r="N22" s="16"/>
    </row>
    <row r="23" spans="1:15" ht="18.75" customHeight="1" x14ac:dyDescent="0.15">
      <c r="A23" s="16"/>
      <c r="B23" s="16"/>
      <c r="C23" s="16"/>
      <c r="D23" s="16"/>
      <c r="E23" s="16"/>
      <c r="F23" s="16"/>
      <c r="G23" s="16"/>
      <c r="H23" s="16"/>
      <c r="I23" s="16"/>
      <c r="J23" s="16"/>
      <c r="K23" s="16"/>
      <c r="L23" s="16"/>
      <c r="M23" s="16"/>
      <c r="N23" s="16"/>
    </row>
    <row r="24" spans="1:15" ht="18.75" customHeight="1" x14ac:dyDescent="0.15">
      <c r="A24" s="16"/>
      <c r="B24" s="15" t="s">
        <v>248</v>
      </c>
      <c r="C24" s="16"/>
      <c r="D24" s="16"/>
      <c r="E24" s="16"/>
      <c r="F24" s="16"/>
      <c r="G24" s="16"/>
      <c r="H24" s="16"/>
      <c r="I24" s="16"/>
      <c r="J24" s="16"/>
      <c r="K24" s="16"/>
      <c r="L24" s="16"/>
      <c r="M24" s="16"/>
      <c r="N24" s="16"/>
    </row>
    <row r="25" spans="1:15" ht="18.75" customHeight="1" x14ac:dyDescent="0.15">
      <c r="A25" s="16"/>
      <c r="B25" s="16" t="s">
        <v>149</v>
      </c>
      <c r="C25" s="16"/>
      <c r="D25" s="16"/>
      <c r="E25" s="16"/>
      <c r="F25" s="16"/>
      <c r="G25" s="16"/>
      <c r="H25" s="16"/>
      <c r="I25" s="16"/>
      <c r="J25" s="16"/>
      <c r="K25" s="16"/>
      <c r="L25" s="16"/>
      <c r="M25" s="16"/>
      <c r="N25" s="16"/>
    </row>
    <row r="26" spans="1:15" ht="22.5" customHeight="1" x14ac:dyDescent="0.15"/>
    <row r="27" spans="1:15" ht="22.5" customHeight="1" x14ac:dyDescent="0.15">
      <c r="A27" s="137" t="s">
        <v>150</v>
      </c>
      <c r="B27" s="138"/>
      <c r="C27" s="138"/>
      <c r="D27" s="138"/>
      <c r="E27" s="138"/>
      <c r="F27" s="138"/>
      <c r="G27" s="138"/>
      <c r="H27" s="138"/>
      <c r="I27" s="138"/>
      <c r="J27" s="138"/>
      <c r="K27" s="138"/>
      <c r="L27" s="138"/>
      <c r="M27" s="138"/>
      <c r="N27" s="138"/>
      <c r="O27" s="138"/>
    </row>
    <row r="28" spans="1:15" ht="7.5" customHeight="1" x14ac:dyDescent="0.15"/>
    <row r="29" spans="1:15" ht="18.75" customHeight="1" x14ac:dyDescent="0.15">
      <c r="A29" s="17" t="s">
        <v>153</v>
      </c>
    </row>
    <row r="30" spans="1:15" ht="7.5" customHeight="1" x14ac:dyDescent="0.15"/>
    <row r="31" spans="1:15" s="15" customFormat="1" ht="18.75" customHeight="1" x14ac:dyDescent="0.15">
      <c r="A31" s="15" t="s">
        <v>221</v>
      </c>
    </row>
    <row r="32" spans="1:15" s="15" customFormat="1" ht="18.75" customHeight="1" x14ac:dyDescent="0.15">
      <c r="A32" s="15" t="s">
        <v>223</v>
      </c>
    </row>
    <row r="33" spans="1:15" s="15" customFormat="1" ht="18.75" customHeight="1" x14ac:dyDescent="0.15">
      <c r="A33" s="15" t="s">
        <v>222</v>
      </c>
    </row>
    <row r="34" spans="1:15" s="15" customFormat="1" ht="18.75" customHeight="1" x14ac:dyDescent="0.15">
      <c r="A34" s="15" t="s">
        <v>220</v>
      </c>
    </row>
    <row r="35" spans="1:15" s="15" customFormat="1" ht="18.75" customHeight="1" x14ac:dyDescent="0.15">
      <c r="A35" s="15" t="s">
        <v>252</v>
      </c>
    </row>
    <row r="36" spans="1:15" s="15" customFormat="1" ht="18.75" customHeight="1" x14ac:dyDescent="0.15">
      <c r="A36" s="15" t="s">
        <v>253</v>
      </c>
    </row>
    <row r="37" spans="1:15" s="15" customFormat="1" ht="13.5" customHeight="1" x14ac:dyDescent="0.15"/>
    <row r="38" spans="1:15" s="15" customFormat="1" ht="18.75" customHeight="1" x14ac:dyDescent="0.15">
      <c r="A38" s="15" t="s">
        <v>265</v>
      </c>
    </row>
    <row r="39" spans="1:15" s="15" customFormat="1" ht="18.75" customHeight="1" x14ac:dyDescent="0.15">
      <c r="A39" s="15" t="s">
        <v>332</v>
      </c>
    </row>
    <row r="40" spans="1:15" s="15" customFormat="1" ht="37.5" customHeight="1" x14ac:dyDescent="0.15">
      <c r="A40" s="240" t="s">
        <v>333</v>
      </c>
      <c r="B40" s="240"/>
      <c r="C40" s="240"/>
      <c r="D40" s="240"/>
      <c r="E40" s="240"/>
      <c r="F40" s="240"/>
      <c r="G40" s="240"/>
      <c r="H40" s="240"/>
      <c r="I40" s="240"/>
      <c r="J40" s="240"/>
      <c r="K40" s="240"/>
      <c r="L40" s="240"/>
      <c r="M40" s="240"/>
      <c r="N40" s="240"/>
      <c r="O40" s="240"/>
    </row>
    <row r="41" spans="1:15" s="15" customFormat="1" ht="18.75" customHeight="1" x14ac:dyDescent="0.15"/>
    <row r="42" spans="1:15" s="15" customFormat="1" ht="37.5" customHeight="1" x14ac:dyDescent="0.15">
      <c r="A42" s="240" t="s">
        <v>233</v>
      </c>
      <c r="B42" s="240"/>
      <c r="C42" s="240"/>
      <c r="D42" s="240"/>
      <c r="E42" s="240"/>
      <c r="F42" s="240"/>
      <c r="G42" s="240"/>
      <c r="H42" s="240"/>
      <c r="I42" s="240"/>
      <c r="J42" s="240"/>
      <c r="K42" s="240"/>
      <c r="L42" s="240"/>
      <c r="M42" s="240"/>
      <c r="N42" s="240"/>
      <c r="O42" s="240"/>
    </row>
    <row r="43" spans="1:15" s="15" customFormat="1" ht="18.75" customHeight="1" x14ac:dyDescent="0.15">
      <c r="A43" s="246" t="s">
        <v>151</v>
      </c>
      <c r="B43" s="247"/>
      <c r="C43" s="15" t="s">
        <v>234</v>
      </c>
    </row>
    <row r="44" spans="1:15" s="15" customFormat="1" ht="18.75" customHeight="1" x14ac:dyDescent="0.15">
      <c r="B44" s="15" t="s">
        <v>152</v>
      </c>
    </row>
    <row r="45" spans="1:15" s="15" customFormat="1" ht="18.75" customHeight="1" x14ac:dyDescent="0.15"/>
    <row r="46" spans="1:15" s="15" customFormat="1" ht="18.75" customHeight="1" x14ac:dyDescent="0.15">
      <c r="A46" s="15" t="s">
        <v>249</v>
      </c>
    </row>
    <row r="47" spans="1:15" s="15" customFormat="1" ht="18.75" customHeight="1" x14ac:dyDescent="0.15"/>
    <row r="48" spans="1:15" s="15" customFormat="1" ht="18.75" customHeight="1" x14ac:dyDescent="0.15">
      <c r="A48" s="239" t="s">
        <v>250</v>
      </c>
      <c r="B48" s="239"/>
      <c r="C48" s="239"/>
      <c r="D48" s="239"/>
      <c r="E48" s="239"/>
      <c r="F48" s="239"/>
      <c r="G48" s="239"/>
      <c r="H48" s="239"/>
      <c r="I48" s="239"/>
      <c r="J48" s="239"/>
      <c r="K48" s="239"/>
      <c r="L48" s="239"/>
      <c r="M48" s="239"/>
      <c r="N48" s="239"/>
      <c r="O48" s="239"/>
    </row>
    <row r="49" spans="1:15" ht="18.75" customHeight="1" x14ac:dyDescent="0.15"/>
    <row r="50" spans="1:15" ht="18.75" customHeight="1" x14ac:dyDescent="0.15">
      <c r="A50" s="17" t="s">
        <v>160</v>
      </c>
    </row>
    <row r="51" spans="1:15" ht="7.5" customHeight="1" x14ac:dyDescent="0.15"/>
    <row r="52" spans="1:15" ht="55.5" customHeight="1" x14ac:dyDescent="0.15">
      <c r="A52" s="240" t="s">
        <v>251</v>
      </c>
      <c r="B52" s="239"/>
      <c r="C52" s="239"/>
      <c r="D52" s="239"/>
      <c r="E52" s="239"/>
      <c r="F52" s="239"/>
      <c r="G52" s="239"/>
      <c r="H52" s="239"/>
      <c r="I52" s="239"/>
      <c r="J52" s="239"/>
      <c r="K52" s="239"/>
      <c r="L52" s="239"/>
      <c r="M52" s="239"/>
      <c r="N52" s="239"/>
      <c r="O52" s="239"/>
    </row>
    <row r="53" spans="1:15" ht="22.5" customHeight="1" x14ac:dyDescent="0.15"/>
    <row r="54" spans="1:15" ht="22.5" customHeight="1" x14ac:dyDescent="0.15">
      <c r="A54" s="137" t="s">
        <v>219</v>
      </c>
      <c r="B54" s="138"/>
      <c r="C54" s="138"/>
      <c r="D54" s="138"/>
      <c r="E54" s="138"/>
      <c r="F54" s="138"/>
      <c r="G54" s="138"/>
      <c r="H54" s="138"/>
      <c r="I54" s="138"/>
      <c r="J54" s="138"/>
      <c r="K54" s="138"/>
      <c r="L54" s="138"/>
      <c r="M54" s="138"/>
      <c r="N54" s="138"/>
      <c r="O54" s="138"/>
    </row>
    <row r="55" spans="1:15" ht="7.5" customHeight="1" x14ac:dyDescent="0.15"/>
    <row r="56" spans="1:15" ht="37.5" customHeight="1" x14ac:dyDescent="0.15">
      <c r="A56" s="241" t="s">
        <v>266</v>
      </c>
      <c r="B56" s="242"/>
      <c r="C56" s="242"/>
      <c r="D56" s="242"/>
      <c r="E56" s="242"/>
      <c r="F56" s="242"/>
      <c r="G56" s="242"/>
      <c r="H56" s="242"/>
      <c r="I56" s="242"/>
      <c r="J56" s="242"/>
      <c r="K56" s="242"/>
      <c r="L56" s="242"/>
      <c r="M56" s="242"/>
      <c r="N56" s="242"/>
      <c r="O56" s="242"/>
    </row>
  </sheetData>
  <mergeCells count="9">
    <mergeCell ref="A48:O48"/>
    <mergeCell ref="A52:O52"/>
    <mergeCell ref="A56:O56"/>
    <mergeCell ref="A1:O1"/>
    <mergeCell ref="A3:O3"/>
    <mergeCell ref="A7:O7"/>
    <mergeCell ref="A40:O40"/>
    <mergeCell ref="A42:O42"/>
    <mergeCell ref="A43:B43"/>
  </mergeCells>
  <phoneticPr fontId="4"/>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478"/>
      <c r="Q6" s="479"/>
      <c r="R6" s="479"/>
      <c r="S6" s="479"/>
      <c r="T6" s="479"/>
      <c r="U6" s="480"/>
      <c r="V6" s="511" t="s">
        <v>9</v>
      </c>
      <c r="W6" s="508"/>
      <c r="X6" s="508"/>
      <c r="Y6" s="481"/>
      <c r="Z6" s="482"/>
      <c r="AA6" s="321"/>
      <c r="AB6" s="416"/>
      <c r="AC6" s="322"/>
      <c r="AD6" s="1"/>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469"/>
      <c r="Q7" s="470"/>
      <c r="R7" s="470"/>
      <c r="S7" s="470"/>
      <c r="T7" s="470"/>
      <c r="U7" s="471"/>
      <c r="V7" s="472" t="s">
        <v>12</v>
      </c>
      <c r="W7" s="473"/>
      <c r="X7" s="473"/>
      <c r="Y7" s="321"/>
      <c r="Z7" s="322"/>
      <c r="AA7" s="325"/>
      <c r="AB7" s="474"/>
      <c r="AC7" s="326"/>
      <c r="AD7" s="2"/>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row>
    <row r="73" spans="1:30" ht="13.5" customHeight="1" thickBot="1" x14ac:dyDescent="0.2">
      <c r="C73" s="432" t="s">
        <v>167</v>
      </c>
      <c r="D73" s="433"/>
      <c r="E73" s="433"/>
      <c r="F73" s="433"/>
      <c r="G73" s="433"/>
      <c r="H73" s="130">
        <f>(J36+J44+J53+J62+J71)*I23</f>
        <v>0</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41:L41"/>
    <mergeCell ref="J48:L48"/>
    <mergeCell ref="J50:L50"/>
    <mergeCell ref="J60:L60"/>
    <mergeCell ref="C223:D223"/>
    <mergeCell ref="C224:D224"/>
    <mergeCell ref="C225:D225"/>
    <mergeCell ref="C226:D226"/>
    <mergeCell ref="A142:B142"/>
    <mergeCell ref="A143:B143"/>
    <mergeCell ref="J43:L43"/>
    <mergeCell ref="J44:L44"/>
    <mergeCell ref="J51:L51"/>
    <mergeCell ref="A215:E215"/>
    <mergeCell ref="B216:C216"/>
    <mergeCell ref="D216:E216"/>
    <mergeCell ref="B217:C217"/>
    <mergeCell ref="D217:E217"/>
    <mergeCell ref="A218:F218"/>
    <mergeCell ref="A221:G221"/>
    <mergeCell ref="C222:D222"/>
    <mergeCell ref="G222:H222"/>
    <mergeCell ref="G127:H127"/>
    <mergeCell ref="A128:B128"/>
    <mergeCell ref="D128:E128"/>
    <mergeCell ref="A129:B129"/>
    <mergeCell ref="D129:E129"/>
    <mergeCell ref="A133:B133"/>
    <mergeCell ref="D133:E133"/>
    <mergeCell ref="I133:K133"/>
    <mergeCell ref="A134:B134"/>
    <mergeCell ref="D134:E134"/>
    <mergeCell ref="I134:K134"/>
    <mergeCell ref="H115:K115"/>
    <mergeCell ref="A116:C116"/>
    <mergeCell ref="E116:F116"/>
    <mergeCell ref="H116:K116"/>
    <mergeCell ref="C118:G118"/>
    <mergeCell ref="E104:F104"/>
    <mergeCell ref="H104:K104"/>
    <mergeCell ref="B108:C108"/>
    <mergeCell ref="D108:F108"/>
    <mergeCell ref="H108:J108"/>
    <mergeCell ref="B113:C113"/>
    <mergeCell ref="D113:F113"/>
    <mergeCell ref="A115:C115"/>
    <mergeCell ref="E115:F115"/>
    <mergeCell ref="B111:C111"/>
    <mergeCell ref="D111:F111"/>
    <mergeCell ref="B112:C112"/>
    <mergeCell ref="D112:F112"/>
    <mergeCell ref="B88:C88"/>
    <mergeCell ref="D88:F88"/>
    <mergeCell ref="B89:C89"/>
    <mergeCell ref="D89:F89"/>
    <mergeCell ref="B101:C101"/>
    <mergeCell ref="D101:F101"/>
    <mergeCell ref="A91:C91"/>
    <mergeCell ref="E91:F91"/>
    <mergeCell ref="B97:C97"/>
    <mergeCell ref="D97:F97"/>
    <mergeCell ref="B98:C98"/>
    <mergeCell ref="D98:F98"/>
    <mergeCell ref="B99:C99"/>
    <mergeCell ref="D99:F99"/>
    <mergeCell ref="B100:C100"/>
    <mergeCell ref="D100:F100"/>
    <mergeCell ref="B96:C96"/>
    <mergeCell ref="D96:F96"/>
    <mergeCell ref="B43:C43"/>
    <mergeCell ref="D43:E43"/>
    <mergeCell ref="F43:G43"/>
    <mergeCell ref="B60:C60"/>
    <mergeCell ref="D60:E60"/>
    <mergeCell ref="F60:G60"/>
    <mergeCell ref="H60:I60"/>
    <mergeCell ref="B52:C52"/>
    <mergeCell ref="D52:E52"/>
    <mergeCell ref="F52:G52"/>
    <mergeCell ref="H52:I52"/>
    <mergeCell ref="H53:I53"/>
    <mergeCell ref="B51:C51"/>
    <mergeCell ref="D51:E51"/>
    <mergeCell ref="F51:G51"/>
    <mergeCell ref="H51:I51"/>
    <mergeCell ref="H43:I43"/>
    <mergeCell ref="H44:I44"/>
    <mergeCell ref="B57:C57"/>
    <mergeCell ref="D57:E57"/>
    <mergeCell ref="B59:C59"/>
    <mergeCell ref="D59:E59"/>
    <mergeCell ref="F59:G59"/>
    <mergeCell ref="H59:I59"/>
    <mergeCell ref="B42:C42"/>
    <mergeCell ref="D42:E42"/>
    <mergeCell ref="F42:G42"/>
    <mergeCell ref="H42:I42"/>
    <mergeCell ref="J33:L33"/>
    <mergeCell ref="B34:C34"/>
    <mergeCell ref="D34:E34"/>
    <mergeCell ref="F34:G34"/>
    <mergeCell ref="H34:I34"/>
    <mergeCell ref="B35:C35"/>
    <mergeCell ref="D35:E35"/>
    <mergeCell ref="F35:G35"/>
    <mergeCell ref="H35:I35"/>
    <mergeCell ref="B33:C33"/>
    <mergeCell ref="D33:E33"/>
    <mergeCell ref="F33:G33"/>
    <mergeCell ref="H33:I33"/>
    <mergeCell ref="B41:C41"/>
    <mergeCell ref="D41:E41"/>
    <mergeCell ref="F41:G41"/>
    <mergeCell ref="H41:I41"/>
    <mergeCell ref="J42:L42"/>
    <mergeCell ref="J34:L34"/>
    <mergeCell ref="J35:L35"/>
    <mergeCell ref="A24:B24"/>
    <mergeCell ref="A25:B25"/>
    <mergeCell ref="A26:B26"/>
    <mergeCell ref="B32:C32"/>
    <mergeCell ref="D32:E32"/>
    <mergeCell ref="J36:L36"/>
    <mergeCell ref="J31:L31"/>
    <mergeCell ref="F32:G32"/>
    <mergeCell ref="H32:I32"/>
    <mergeCell ref="J32:L32"/>
    <mergeCell ref="B31:C31"/>
    <mergeCell ref="D31:E31"/>
    <mergeCell ref="F31:G31"/>
    <mergeCell ref="H31:I31"/>
    <mergeCell ref="H36:I36"/>
    <mergeCell ref="N7:O7"/>
    <mergeCell ref="P7:U7"/>
    <mergeCell ref="V7:X7"/>
    <mergeCell ref="O10:AE13"/>
    <mergeCell ref="A18:E19"/>
    <mergeCell ref="A20:F20"/>
    <mergeCell ref="A21:E21"/>
    <mergeCell ref="A23:B23"/>
    <mergeCell ref="G23:H23"/>
    <mergeCell ref="Y7:Z7"/>
    <mergeCell ref="AA7:AC7"/>
    <mergeCell ref="N8:O8"/>
    <mergeCell ref="P8:U8"/>
    <mergeCell ref="V8:X8"/>
    <mergeCell ref="Y8:Z8"/>
    <mergeCell ref="AA8:AD8"/>
    <mergeCell ref="B7:K7"/>
    <mergeCell ref="A1:AD1"/>
    <mergeCell ref="A2:N2"/>
    <mergeCell ref="A3:B3"/>
    <mergeCell ref="B4:E4"/>
    <mergeCell ref="H4:J4"/>
    <mergeCell ref="N4:U5"/>
    <mergeCell ref="V4:AE4"/>
    <mergeCell ref="V5:X5"/>
    <mergeCell ref="Y5:Z5"/>
    <mergeCell ref="AA5:AC5"/>
    <mergeCell ref="A5:A6"/>
    <mergeCell ref="B5:K6"/>
    <mergeCell ref="N6:O6"/>
    <mergeCell ref="P6:U6"/>
    <mergeCell ref="V6:X6"/>
    <mergeCell ref="Y6:Z6"/>
    <mergeCell ref="AA6:AC6"/>
    <mergeCell ref="B40:C40"/>
    <mergeCell ref="D40:E40"/>
    <mergeCell ref="F40:G40"/>
    <mergeCell ref="H40:I40"/>
    <mergeCell ref="J40:L40"/>
    <mergeCell ref="B39:C39"/>
    <mergeCell ref="D39:E39"/>
    <mergeCell ref="F39:G39"/>
    <mergeCell ref="H39:I39"/>
    <mergeCell ref="J39:L39"/>
    <mergeCell ref="F57:G57"/>
    <mergeCell ref="H57:I57"/>
    <mergeCell ref="J57:L57"/>
    <mergeCell ref="B49:C49"/>
    <mergeCell ref="D49:E49"/>
    <mergeCell ref="F49:G49"/>
    <mergeCell ref="H49:I49"/>
    <mergeCell ref="J49:L49"/>
    <mergeCell ref="B48:C48"/>
    <mergeCell ref="D48:E48"/>
    <mergeCell ref="F48:G48"/>
    <mergeCell ref="H48:I48"/>
    <mergeCell ref="B50:C50"/>
    <mergeCell ref="D50:E50"/>
    <mergeCell ref="F50:G50"/>
    <mergeCell ref="H50:I50"/>
    <mergeCell ref="J52:L52"/>
    <mergeCell ref="J53:L53"/>
    <mergeCell ref="B67:C67"/>
    <mergeCell ref="D67:E67"/>
    <mergeCell ref="F67:G67"/>
    <mergeCell ref="H67:I67"/>
    <mergeCell ref="J67:L67"/>
    <mergeCell ref="J66:L66"/>
    <mergeCell ref="B58:C58"/>
    <mergeCell ref="D58:E58"/>
    <mergeCell ref="F58:G58"/>
    <mergeCell ref="H58:I58"/>
    <mergeCell ref="J58:L58"/>
    <mergeCell ref="J59:L59"/>
    <mergeCell ref="B61:C61"/>
    <mergeCell ref="D61:E61"/>
    <mergeCell ref="F61:G61"/>
    <mergeCell ref="H61:I61"/>
    <mergeCell ref="H62:I62"/>
    <mergeCell ref="B66:C66"/>
    <mergeCell ref="D66:E66"/>
    <mergeCell ref="F66:G66"/>
    <mergeCell ref="H66:I66"/>
    <mergeCell ref="J61:L61"/>
    <mergeCell ref="J62:L62"/>
    <mergeCell ref="B69:C69"/>
    <mergeCell ref="D69:E69"/>
    <mergeCell ref="F69:G69"/>
    <mergeCell ref="H69:I69"/>
    <mergeCell ref="J69:L69"/>
    <mergeCell ref="B68:C68"/>
    <mergeCell ref="D68:E68"/>
    <mergeCell ref="F68:G68"/>
    <mergeCell ref="H68:I68"/>
    <mergeCell ref="J68:L68"/>
    <mergeCell ref="M84:O84"/>
    <mergeCell ref="P84:Q84"/>
    <mergeCell ref="J70:L70"/>
    <mergeCell ref="H71:I71"/>
    <mergeCell ref="J71:L71"/>
    <mergeCell ref="H91:K91"/>
    <mergeCell ref="A92:C92"/>
    <mergeCell ref="E92:F92"/>
    <mergeCell ref="H92:K92"/>
    <mergeCell ref="B86:C86"/>
    <mergeCell ref="D86:F86"/>
    <mergeCell ref="B87:C87"/>
    <mergeCell ref="D87:F87"/>
    <mergeCell ref="B70:C70"/>
    <mergeCell ref="D70:E70"/>
    <mergeCell ref="F70:G70"/>
    <mergeCell ref="H70:I70"/>
    <mergeCell ref="B85:C85"/>
    <mergeCell ref="D85:F85"/>
    <mergeCell ref="C73:G73"/>
    <mergeCell ref="A76:K76"/>
    <mergeCell ref="B84:C84"/>
    <mergeCell ref="D84:F84"/>
    <mergeCell ref="H84:J84"/>
    <mergeCell ref="H96:J96"/>
    <mergeCell ref="M96:O96"/>
    <mergeCell ref="P96:Q96"/>
    <mergeCell ref="M108:O108"/>
    <mergeCell ref="P108:Q108"/>
    <mergeCell ref="B109:C109"/>
    <mergeCell ref="D109:F109"/>
    <mergeCell ref="B110:C110"/>
    <mergeCell ref="D110:F110"/>
    <mergeCell ref="A103:C103"/>
    <mergeCell ref="E103:F103"/>
    <mergeCell ref="H103:K103"/>
    <mergeCell ref="A104:C104"/>
    <mergeCell ref="I142:K142"/>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E145:H145"/>
    <mergeCell ref="I145:K145"/>
    <mergeCell ref="AA145:AB145"/>
    <mergeCell ref="AC145:AD145"/>
    <mergeCell ref="A147:K147"/>
    <mergeCell ref="A148:G148"/>
    <mergeCell ref="I149:K149"/>
    <mergeCell ref="N149:O149"/>
    <mergeCell ref="AB149:AC149"/>
    <mergeCell ref="I150:K150"/>
    <mergeCell ref="N150:O150"/>
    <mergeCell ref="AB150:AC150"/>
    <mergeCell ref="N151:O151"/>
    <mergeCell ref="AB151:AC151"/>
    <mergeCell ref="A152:B153"/>
    <mergeCell ref="C152:C153"/>
    <mergeCell ref="D152:F153"/>
    <mergeCell ref="G152:G153"/>
    <mergeCell ref="H152:K153"/>
    <mergeCell ref="A154:B154"/>
    <mergeCell ref="D154:F154"/>
    <mergeCell ref="H154:K154"/>
    <mergeCell ref="A172:B172"/>
    <mergeCell ref="D172:E172"/>
    <mergeCell ref="G172:I172"/>
    <mergeCell ref="K172:N172"/>
    <mergeCell ref="O172:P172"/>
    <mergeCell ref="A173:B173"/>
    <mergeCell ref="D173:E173"/>
    <mergeCell ref="G173:I173"/>
    <mergeCell ref="A174:B174"/>
    <mergeCell ref="D174:E174"/>
    <mergeCell ref="G174:I174"/>
    <mergeCell ref="A177:C177"/>
    <mergeCell ref="G177:I177"/>
    <mergeCell ref="A178:C178"/>
    <mergeCell ref="G178:I178"/>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disablePrompts="1"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329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t="s">
        <v>288</v>
      </c>
      <c r="C4" s="485"/>
      <c r="D4" s="485"/>
      <c r="E4" s="485"/>
      <c r="F4" s="235" t="s">
        <v>2</v>
      </c>
      <c r="G4" s="136">
        <v>40</v>
      </c>
      <c r="H4" s="486" t="s">
        <v>3</v>
      </c>
      <c r="I4" s="487"/>
      <c r="J4" s="488"/>
      <c r="K4" s="135">
        <v>39900</v>
      </c>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t="s">
        <v>289</v>
      </c>
      <c r="C5" s="496"/>
      <c r="D5" s="496"/>
      <c r="E5" s="496"/>
      <c r="F5" s="496"/>
      <c r="G5" s="496"/>
      <c r="H5" s="496"/>
      <c r="I5" s="496"/>
      <c r="J5" s="496"/>
      <c r="K5" s="497"/>
      <c r="L5" s="173"/>
      <c r="M5" s="174"/>
      <c r="N5" s="492"/>
      <c r="O5" s="493"/>
      <c r="P5" s="493"/>
      <c r="Q5" s="493"/>
      <c r="R5" s="493"/>
      <c r="S5" s="493"/>
      <c r="T5" s="493"/>
      <c r="U5" s="494"/>
      <c r="V5" s="498"/>
      <c r="W5" s="499"/>
      <c r="X5" s="499"/>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373" t="s">
        <v>290</v>
      </c>
      <c r="O6" s="477"/>
      <c r="P6" s="478">
        <v>54400</v>
      </c>
      <c r="Q6" s="479"/>
      <c r="R6" s="479"/>
      <c r="S6" s="479"/>
      <c r="T6" s="479"/>
      <c r="U6" s="480"/>
      <c r="V6" s="477" t="s">
        <v>291</v>
      </c>
      <c r="W6" s="387"/>
      <c r="X6" s="387"/>
      <c r="Y6" s="481">
        <v>8</v>
      </c>
      <c r="Z6" s="482"/>
      <c r="AA6" s="321">
        <v>224</v>
      </c>
      <c r="AB6" s="416"/>
      <c r="AC6" s="322"/>
      <c r="AD6" s="1">
        <v>200</v>
      </c>
      <c r="AE6" s="144">
        <f>Y6*AA6+AD6</f>
        <v>1992</v>
      </c>
    </row>
    <row r="7" spans="1:32" ht="21" customHeight="1" thickBot="1" x14ac:dyDescent="0.2">
      <c r="A7" s="118" t="s">
        <v>10</v>
      </c>
      <c r="B7" s="465" t="s">
        <v>345</v>
      </c>
      <c r="C7" s="465"/>
      <c r="D7" s="465"/>
      <c r="E7" s="465"/>
      <c r="F7" s="465"/>
      <c r="G7" s="465"/>
      <c r="H7" s="465"/>
      <c r="I7" s="465"/>
      <c r="J7" s="465"/>
      <c r="K7" s="466"/>
      <c r="L7" s="175"/>
      <c r="M7" s="176"/>
      <c r="N7" s="467" t="s">
        <v>8</v>
      </c>
      <c r="O7" s="468"/>
      <c r="P7" s="469">
        <v>246600</v>
      </c>
      <c r="Q7" s="470"/>
      <c r="R7" s="470"/>
      <c r="S7" s="470"/>
      <c r="T7" s="470"/>
      <c r="U7" s="471"/>
      <c r="V7" s="472" t="s">
        <v>12</v>
      </c>
      <c r="W7" s="473"/>
      <c r="X7" s="473"/>
      <c r="Y7" s="321">
        <v>8</v>
      </c>
      <c r="Z7" s="322"/>
      <c r="AA7" s="325">
        <v>224</v>
      </c>
      <c r="AB7" s="474"/>
      <c r="AC7" s="326"/>
      <c r="AD7" s="2">
        <v>200</v>
      </c>
      <c r="AE7" s="144">
        <f>Y7*AA7+AD7</f>
        <v>1992</v>
      </c>
    </row>
    <row r="8" spans="1:32" ht="13.5" customHeight="1" thickBot="1" x14ac:dyDescent="0.2">
      <c r="N8" s="455" t="s">
        <v>11</v>
      </c>
      <c r="O8" s="456"/>
      <c r="P8" s="303">
        <f>SUM(P6:U7)</f>
        <v>301000</v>
      </c>
      <c r="Q8" s="457"/>
      <c r="R8" s="457"/>
      <c r="S8" s="457"/>
      <c r="T8" s="457"/>
      <c r="U8" s="304"/>
      <c r="V8" s="380"/>
      <c r="W8" s="380"/>
      <c r="X8" s="380"/>
      <c r="Y8" s="458"/>
      <c r="Z8" s="458"/>
      <c r="AA8" s="459" t="s">
        <v>292</v>
      </c>
      <c r="AB8" s="460"/>
      <c r="AC8" s="460"/>
      <c r="AD8" s="461"/>
      <c r="AE8" s="120">
        <f>SUM(AE6:AE7)</f>
        <v>3984</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221" t="s">
        <v>158</v>
      </c>
      <c r="B15" s="3">
        <v>2018</v>
      </c>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22"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v>224</v>
      </c>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293</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22"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c r="N28" s="23"/>
      <c r="O28" s="23"/>
      <c r="P28" s="23"/>
      <c r="Q28" s="23"/>
      <c r="R28" s="23"/>
      <c r="S28" s="23"/>
      <c r="T28" s="23"/>
      <c r="U28" s="194"/>
      <c r="V28" s="194"/>
      <c r="W28" s="194"/>
      <c r="X28" s="195"/>
      <c r="Y28" s="195"/>
      <c r="Z28" s="195"/>
      <c r="AA28" s="195"/>
      <c r="AB28" s="195"/>
      <c r="AC28" s="195"/>
      <c r="AD28" s="26"/>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372" t="s">
        <v>181</v>
      </c>
      <c r="I31" s="443"/>
      <c r="J31" s="444" t="s">
        <v>184</v>
      </c>
      <c r="K31" s="445"/>
      <c r="L31" s="446"/>
      <c r="M31" s="32"/>
    </row>
    <row r="32" spans="1:30" ht="13.5" customHeight="1" x14ac:dyDescent="0.15">
      <c r="A32" s="6" t="s">
        <v>22</v>
      </c>
      <c r="B32" s="321">
        <v>10</v>
      </c>
      <c r="C32" s="322"/>
      <c r="D32" s="352">
        <f>B32*C25</f>
        <v>1.45</v>
      </c>
      <c r="E32" s="413"/>
      <c r="F32" s="321">
        <v>10</v>
      </c>
      <c r="G32" s="322"/>
      <c r="H32" s="352">
        <f>F32*C23</f>
        <v>0.2</v>
      </c>
      <c r="I32" s="429"/>
      <c r="J32" s="430">
        <f>D32-H32</f>
        <v>1.25</v>
      </c>
      <c r="K32" s="418"/>
      <c r="L32" s="431"/>
      <c r="M32" s="33"/>
    </row>
    <row r="33" spans="1:13" ht="13.5" customHeight="1" x14ac:dyDescent="0.15">
      <c r="A33" s="6" t="s">
        <v>23</v>
      </c>
      <c r="B33" s="321">
        <v>15</v>
      </c>
      <c r="C33" s="322"/>
      <c r="D33" s="352">
        <f>B33*C25</f>
        <v>2.1749999999999998</v>
      </c>
      <c r="E33" s="413"/>
      <c r="F33" s="321">
        <v>15</v>
      </c>
      <c r="G33" s="322"/>
      <c r="H33" s="352">
        <f>F33*C23</f>
        <v>0.3</v>
      </c>
      <c r="I33" s="429"/>
      <c r="J33" s="430">
        <f>D33-H33</f>
        <v>1.8749999999999998</v>
      </c>
      <c r="K33" s="418"/>
      <c r="L33" s="431"/>
      <c r="M33" s="23"/>
    </row>
    <row r="34" spans="1:13" ht="13.5" customHeight="1" x14ac:dyDescent="0.15">
      <c r="A34" s="181" t="s">
        <v>24</v>
      </c>
      <c r="B34" s="321">
        <v>13</v>
      </c>
      <c r="C34" s="322"/>
      <c r="D34" s="352">
        <f>B34*C25</f>
        <v>1.8849999999999998</v>
      </c>
      <c r="E34" s="413"/>
      <c r="F34" s="321">
        <v>13</v>
      </c>
      <c r="G34" s="322"/>
      <c r="H34" s="352">
        <f>F34*C23</f>
        <v>0.26</v>
      </c>
      <c r="I34" s="429"/>
      <c r="J34" s="430">
        <f>D34-H34</f>
        <v>1.6249999999999998</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4.75</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372" t="s">
        <v>183</v>
      </c>
      <c r="I39" s="443"/>
      <c r="J39" s="444" t="s">
        <v>185</v>
      </c>
      <c r="K39" s="445"/>
      <c r="L39" s="446"/>
      <c r="M39" s="32"/>
    </row>
    <row r="40" spans="1:13" ht="13.5" customHeight="1" x14ac:dyDescent="0.15">
      <c r="A40" s="6" t="s">
        <v>25</v>
      </c>
      <c r="B40" s="321">
        <v>10</v>
      </c>
      <c r="C40" s="322"/>
      <c r="D40" s="352">
        <f>B40*C25</f>
        <v>1.45</v>
      </c>
      <c r="E40" s="413"/>
      <c r="F40" s="321">
        <v>10</v>
      </c>
      <c r="G40" s="322"/>
      <c r="H40" s="352">
        <f>F40*C24</f>
        <v>0.66</v>
      </c>
      <c r="I40" s="429"/>
      <c r="J40" s="430">
        <f>D40-H40</f>
        <v>0.78999999999999992</v>
      </c>
      <c r="K40" s="418"/>
      <c r="L40" s="431"/>
      <c r="M40" s="33"/>
    </row>
    <row r="41" spans="1:13" ht="13.5" customHeight="1" x14ac:dyDescent="0.15">
      <c r="A41" s="6" t="s">
        <v>235</v>
      </c>
      <c r="B41" s="321">
        <v>15</v>
      </c>
      <c r="C41" s="322"/>
      <c r="D41" s="352">
        <f>B41*C25</f>
        <v>2.1749999999999998</v>
      </c>
      <c r="E41" s="413"/>
      <c r="F41" s="321">
        <v>15</v>
      </c>
      <c r="G41" s="322"/>
      <c r="H41" s="352">
        <f>F41*C24</f>
        <v>0.99</v>
      </c>
      <c r="I41" s="429"/>
      <c r="J41" s="430">
        <f>D41-H41</f>
        <v>1.1849999999999998</v>
      </c>
      <c r="K41" s="418"/>
      <c r="L41" s="431"/>
      <c r="M41" s="23"/>
    </row>
    <row r="42" spans="1:13" ht="13.5" customHeight="1" x14ac:dyDescent="0.15">
      <c r="A42" s="181" t="s">
        <v>236</v>
      </c>
      <c r="B42" s="321">
        <v>10</v>
      </c>
      <c r="C42" s="322"/>
      <c r="D42" s="352">
        <f>B42*C25</f>
        <v>1.45</v>
      </c>
      <c r="E42" s="413"/>
      <c r="F42" s="321">
        <v>10</v>
      </c>
      <c r="G42" s="322"/>
      <c r="H42" s="352">
        <f>F42*C24</f>
        <v>0.66</v>
      </c>
      <c r="I42" s="429"/>
      <c r="J42" s="430">
        <f>D42-H42</f>
        <v>0.78999999999999992</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2.7649999999999997</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t="s">
        <v>238</v>
      </c>
      <c r="B49" s="321">
        <v>10</v>
      </c>
      <c r="C49" s="322"/>
      <c r="D49" s="352">
        <f>B49*C25</f>
        <v>1.45</v>
      </c>
      <c r="E49" s="413"/>
      <c r="F49" s="321">
        <v>10</v>
      </c>
      <c r="G49" s="322"/>
      <c r="H49" s="352">
        <f>F49*C26</f>
        <v>0</v>
      </c>
      <c r="I49" s="429"/>
      <c r="J49" s="430">
        <f>D49-H49</f>
        <v>1.45</v>
      </c>
      <c r="K49" s="418"/>
      <c r="L49" s="431"/>
      <c r="M49" s="33"/>
    </row>
    <row r="50" spans="1:13" ht="13.5" customHeight="1" x14ac:dyDescent="0.15">
      <c r="A50" s="181" t="s">
        <v>237</v>
      </c>
      <c r="B50" s="321">
        <v>8</v>
      </c>
      <c r="C50" s="322"/>
      <c r="D50" s="352">
        <f>B50*C25</f>
        <v>1.1599999999999999</v>
      </c>
      <c r="E50" s="413"/>
      <c r="F50" s="321">
        <v>8</v>
      </c>
      <c r="G50" s="322"/>
      <c r="H50" s="352">
        <f>F50*C26</f>
        <v>0</v>
      </c>
      <c r="I50" s="429"/>
      <c r="J50" s="430">
        <f>D50-H50</f>
        <v>1.1599999999999999</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2.61</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t="s">
        <v>239</v>
      </c>
      <c r="B58" s="321">
        <v>10</v>
      </c>
      <c r="C58" s="322"/>
      <c r="D58" s="352">
        <f>B58*C23</f>
        <v>0.2</v>
      </c>
      <c r="E58" s="413"/>
      <c r="F58" s="321">
        <v>10</v>
      </c>
      <c r="G58" s="322"/>
      <c r="H58" s="352">
        <f>F58*C26</f>
        <v>0</v>
      </c>
      <c r="I58" s="429"/>
      <c r="J58" s="430">
        <f>D58-H58</f>
        <v>0.2</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0.2</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38" t="s">
        <v>328</v>
      </c>
      <c r="K66" s="439"/>
      <c r="L66" s="440"/>
      <c r="M66" s="32"/>
    </row>
    <row r="67" spans="1:30" ht="13.5" customHeight="1" x14ac:dyDescent="0.15">
      <c r="A67" s="181" t="s">
        <v>240</v>
      </c>
      <c r="B67" s="321">
        <v>10</v>
      </c>
      <c r="C67" s="322"/>
      <c r="D67" s="352">
        <f>B67*C24</f>
        <v>0.66</v>
      </c>
      <c r="E67" s="413"/>
      <c r="F67" s="321">
        <v>10</v>
      </c>
      <c r="G67" s="322"/>
      <c r="H67" s="352">
        <f>F67*C26</f>
        <v>0</v>
      </c>
      <c r="I67" s="429"/>
      <c r="J67" s="430">
        <f>D67-H67</f>
        <v>0.66</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0.66</v>
      </c>
      <c r="K71" s="423"/>
      <c r="L71" s="437"/>
      <c r="M71" s="23"/>
    </row>
    <row r="72" spans="1:30" ht="13.5" customHeight="1" thickBot="1" x14ac:dyDescent="0.2">
      <c r="M72" s="23"/>
      <c r="N72" s="23"/>
      <c r="O72" s="23"/>
      <c r="P72" s="23"/>
      <c r="Q72" s="23"/>
      <c r="R72" s="23"/>
      <c r="S72" s="23"/>
      <c r="T72" s="23"/>
      <c r="U72" s="194"/>
      <c r="V72" s="194"/>
      <c r="W72" s="194"/>
      <c r="X72" s="195"/>
      <c r="Y72" s="195"/>
      <c r="Z72" s="195"/>
      <c r="AA72" s="195"/>
      <c r="AB72" s="195"/>
      <c r="AC72" s="195"/>
      <c r="AD72" s="26"/>
    </row>
    <row r="73" spans="1:30" ht="13.5" customHeight="1" thickBot="1" x14ac:dyDescent="0.2">
      <c r="C73" s="432" t="s">
        <v>167</v>
      </c>
      <c r="D73" s="433"/>
      <c r="E73" s="433"/>
      <c r="F73" s="433"/>
      <c r="G73" s="433"/>
      <c r="H73" s="130">
        <f>(J36+J44+J53+J62+J71)*I23</f>
        <v>2460.64</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223" t="s">
        <v>109</v>
      </c>
      <c r="B77" s="40"/>
      <c r="C77" s="40"/>
      <c r="D77" s="40"/>
      <c r="E77" s="40"/>
      <c r="F77" s="40"/>
      <c r="G77" s="40"/>
      <c r="H77" s="40"/>
      <c r="I77" s="40"/>
      <c r="J77" s="40"/>
      <c r="K77" s="40"/>
      <c r="L77" s="40"/>
      <c r="M77" s="40"/>
      <c r="N77" s="40"/>
      <c r="O77" s="40"/>
      <c r="P77" s="40"/>
      <c r="Q77" s="40"/>
      <c r="R77" s="40"/>
      <c r="S77" s="40"/>
      <c r="T77" s="40"/>
      <c r="U77" s="40"/>
    </row>
    <row r="78" spans="1:30" x14ac:dyDescent="0.15">
      <c r="A78" s="223" t="s">
        <v>90</v>
      </c>
      <c r="B78" s="40"/>
      <c r="C78" s="40"/>
      <c r="D78" s="40"/>
      <c r="E78" s="40"/>
      <c r="F78" s="40"/>
      <c r="G78" s="40"/>
      <c r="H78" s="40"/>
      <c r="I78" s="40"/>
      <c r="J78" s="40"/>
      <c r="K78" s="40"/>
      <c r="L78" s="40"/>
      <c r="M78" s="40"/>
      <c r="N78" s="40"/>
      <c r="O78" s="40"/>
      <c r="P78" s="40"/>
      <c r="Q78" s="40"/>
      <c r="R78" s="40"/>
      <c r="S78" s="40"/>
      <c r="T78" s="40"/>
      <c r="U78" s="40"/>
    </row>
    <row r="79" spans="1:30" x14ac:dyDescent="0.15">
      <c r="A79" s="223" t="s">
        <v>31</v>
      </c>
      <c r="B79" s="40"/>
      <c r="C79" s="40"/>
      <c r="D79" s="40"/>
      <c r="E79" s="40"/>
      <c r="F79" s="40"/>
      <c r="G79" s="40"/>
      <c r="H79" s="40"/>
      <c r="I79" s="40"/>
      <c r="J79" s="40"/>
      <c r="K79" s="40"/>
      <c r="L79" s="40"/>
      <c r="M79" s="40"/>
      <c r="N79" s="40"/>
      <c r="O79" s="40"/>
      <c r="P79" s="40"/>
      <c r="Q79" s="40"/>
      <c r="R79" s="40"/>
      <c r="S79" s="40"/>
      <c r="T79" s="40"/>
      <c r="U79" s="40"/>
    </row>
    <row r="80" spans="1:30" x14ac:dyDescent="0.15">
      <c r="A80" s="223" t="s">
        <v>32</v>
      </c>
      <c r="B80" s="40"/>
      <c r="C80" s="40"/>
      <c r="D80" s="40"/>
      <c r="E80" s="40"/>
      <c r="F80" s="40"/>
      <c r="G80" s="40"/>
      <c r="H80" s="40"/>
      <c r="I80" s="40"/>
      <c r="J80" s="40"/>
      <c r="K80" s="40"/>
      <c r="L80" s="40"/>
      <c r="M80" s="40"/>
      <c r="N80" s="40"/>
      <c r="O80" s="40"/>
      <c r="P80" s="40"/>
      <c r="Q80" s="40"/>
      <c r="R80" s="40"/>
      <c r="S80" s="40"/>
      <c r="T80" s="40"/>
      <c r="U80" s="40"/>
    </row>
    <row r="81" spans="1:30" x14ac:dyDescent="0.15">
      <c r="A81" s="223"/>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294</v>
      </c>
      <c r="I84" s="426"/>
      <c r="J84" s="427"/>
      <c r="K84" s="4">
        <v>24</v>
      </c>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t="s">
        <v>295</v>
      </c>
      <c r="B85" s="321">
        <v>10</v>
      </c>
      <c r="C85" s="416"/>
      <c r="D85" s="417">
        <f>B85*C25</f>
        <v>1.45</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t="s">
        <v>296</v>
      </c>
      <c r="B86" s="321">
        <v>8</v>
      </c>
      <c r="C86" s="416"/>
      <c r="D86" s="417">
        <f>B86*C25</f>
        <v>1.1599999999999999</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2.61</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298</v>
      </c>
      <c r="E91" s="339" t="s">
        <v>277</v>
      </c>
      <c r="F91" s="287"/>
      <c r="G91" s="67" t="s">
        <v>300</v>
      </c>
      <c r="H91" s="410" t="s">
        <v>188</v>
      </c>
      <c r="I91" s="411"/>
      <c r="J91" s="411"/>
      <c r="K91" s="411"/>
    </row>
    <row r="92" spans="1:30" x14ac:dyDescent="0.15">
      <c r="A92" s="352">
        <f>D89</f>
        <v>2.61</v>
      </c>
      <c r="B92" s="412"/>
      <c r="C92" s="413"/>
      <c r="D92" s="203" t="s">
        <v>301</v>
      </c>
      <c r="E92" s="414">
        <f>K84</f>
        <v>24</v>
      </c>
      <c r="F92" s="414"/>
      <c r="G92" s="67" t="s">
        <v>302</v>
      </c>
      <c r="H92" s="415">
        <f>A92*E92</f>
        <v>62.64</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303</v>
      </c>
      <c r="I96" s="426"/>
      <c r="J96" s="427"/>
      <c r="K96" s="4">
        <v>24</v>
      </c>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t="s">
        <v>304</v>
      </c>
      <c r="B97" s="321">
        <v>5</v>
      </c>
      <c r="C97" s="416"/>
      <c r="D97" s="417">
        <f>B97*C23</f>
        <v>0.1</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0.1</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297</v>
      </c>
      <c r="E103" s="339" t="s">
        <v>276</v>
      </c>
      <c r="F103" s="287"/>
      <c r="G103" s="67" t="s">
        <v>299</v>
      </c>
      <c r="H103" s="410" t="s">
        <v>271</v>
      </c>
      <c r="I103" s="411"/>
      <c r="J103" s="411"/>
      <c r="K103" s="411"/>
    </row>
    <row r="104" spans="1:30" x14ac:dyDescent="0.15">
      <c r="A104" s="352">
        <f>D101</f>
        <v>0.1</v>
      </c>
      <c r="B104" s="412"/>
      <c r="C104" s="413"/>
      <c r="D104" s="203" t="s">
        <v>305</v>
      </c>
      <c r="E104" s="414">
        <f>K96</f>
        <v>24</v>
      </c>
      <c r="F104" s="414"/>
      <c r="G104" s="67" t="s">
        <v>306</v>
      </c>
      <c r="H104" s="415">
        <f>A104*E104</f>
        <v>2.4000000000000004</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307</v>
      </c>
      <c r="I108" s="426"/>
      <c r="J108" s="427"/>
      <c r="K108" s="4">
        <v>24</v>
      </c>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t="s">
        <v>308</v>
      </c>
      <c r="B109" s="321">
        <v>5</v>
      </c>
      <c r="C109" s="416"/>
      <c r="D109" s="417">
        <f>B109*C24</f>
        <v>0.33</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0.33</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309</v>
      </c>
      <c r="E115" s="339" t="s">
        <v>278</v>
      </c>
      <c r="F115" s="287"/>
      <c r="G115" s="67" t="s">
        <v>310</v>
      </c>
      <c r="H115" s="410" t="s">
        <v>272</v>
      </c>
      <c r="I115" s="411"/>
      <c r="J115" s="411"/>
      <c r="K115" s="411"/>
    </row>
    <row r="116" spans="1:30" x14ac:dyDescent="0.15">
      <c r="A116" s="352">
        <f>D113</f>
        <v>0.33</v>
      </c>
      <c r="B116" s="412"/>
      <c r="C116" s="413"/>
      <c r="D116" s="203" t="s">
        <v>311</v>
      </c>
      <c r="E116" s="414">
        <f>K108</f>
        <v>24</v>
      </c>
      <c r="F116" s="414"/>
      <c r="G116" s="67" t="s">
        <v>302</v>
      </c>
      <c r="H116" s="415">
        <f>A116*E116</f>
        <v>7.92</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398" t="s">
        <v>287</v>
      </c>
      <c r="D118" s="399"/>
      <c r="E118" s="399"/>
      <c r="F118" s="399"/>
      <c r="G118" s="399"/>
      <c r="H118" s="130">
        <f>H92+H104+H116</f>
        <v>72.960000000000008</v>
      </c>
      <c r="I118" s="194"/>
      <c r="J118" s="194"/>
      <c r="K118" s="194"/>
    </row>
    <row r="119" spans="1:30" x14ac:dyDescent="0.15">
      <c r="A119" s="223"/>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223"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223"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223"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223"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223"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400">
        <v>0.4</v>
      </c>
      <c r="B129" s="401"/>
      <c r="C129" s="141">
        <f>P6</f>
        <v>54400</v>
      </c>
      <c r="D129" s="393">
        <f>IFERROR(A129*C129/AA6*K84*0.28,0)</f>
        <v>652.80000000000007</v>
      </c>
      <c r="E129" s="394"/>
      <c r="F129" s="40"/>
      <c r="G129" s="48"/>
      <c r="H129" s="49"/>
      <c r="I129" s="40"/>
      <c r="J129" s="40"/>
      <c r="K129" s="40"/>
      <c r="L129" s="40"/>
      <c r="M129" s="40"/>
      <c r="N129" s="40"/>
      <c r="O129" s="40"/>
      <c r="P129" s="40"/>
      <c r="Q129" s="40"/>
      <c r="R129" s="40"/>
      <c r="S129" s="40"/>
      <c r="T129" s="40"/>
      <c r="U129" s="40"/>
    </row>
    <row r="130" spans="1:30" x14ac:dyDescent="0.15">
      <c r="A130" s="224" t="s">
        <v>92</v>
      </c>
      <c r="B130" s="225"/>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223"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392">
        <v>0.3</v>
      </c>
      <c r="B134" s="392"/>
      <c r="C134" s="141">
        <f>P6</f>
        <v>54400</v>
      </c>
      <c r="D134" s="393">
        <f>IFERROR(A134*C134/AA6*K84*0.4,0)</f>
        <v>699.42857142857156</v>
      </c>
      <c r="E134" s="394"/>
      <c r="F134" s="40"/>
      <c r="G134" s="40"/>
      <c r="H134" s="40"/>
      <c r="I134" s="395">
        <f>D129+D134</f>
        <v>1352.2285714285717</v>
      </c>
      <c r="J134" s="396"/>
      <c r="K134" s="397"/>
      <c r="L134" s="40"/>
      <c r="M134" s="40"/>
      <c r="N134" s="40"/>
      <c r="O134" s="40"/>
      <c r="P134" s="40"/>
      <c r="Q134" s="40"/>
      <c r="R134" s="40"/>
      <c r="S134" s="40"/>
      <c r="T134" s="40"/>
      <c r="U134" s="40"/>
    </row>
    <row r="135" spans="1:30" x14ac:dyDescent="0.15">
      <c r="A135" s="223"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27" customFormat="1" ht="35.25" customHeight="1" x14ac:dyDescent="0.15">
      <c r="A142" s="344"/>
      <c r="B142" s="344"/>
      <c r="C142" s="192" t="s">
        <v>228</v>
      </c>
      <c r="D142" s="205" t="s">
        <v>313</v>
      </c>
      <c r="E142" s="192" t="s">
        <v>39</v>
      </c>
      <c r="F142" s="205" t="s">
        <v>313</v>
      </c>
      <c r="G142" s="226" t="s">
        <v>40</v>
      </c>
      <c r="H142" s="205" t="s">
        <v>306</v>
      </c>
      <c r="I142" s="384" t="s">
        <v>229</v>
      </c>
      <c r="J142" s="384"/>
      <c r="K142" s="384"/>
      <c r="N142" s="228"/>
      <c r="O142" s="228"/>
      <c r="P142" s="228"/>
      <c r="Q142" s="228"/>
      <c r="R142" s="228"/>
      <c r="S142" s="228"/>
      <c r="T142" s="228"/>
      <c r="U142" s="228"/>
      <c r="V142" s="228"/>
      <c r="W142" s="228"/>
      <c r="X142" s="228"/>
      <c r="Y142" s="228"/>
      <c r="Z142" s="228"/>
      <c r="AA142" s="385"/>
      <c r="AB142" s="386"/>
      <c r="AC142" s="385"/>
      <c r="AD142" s="385"/>
    </row>
    <row r="143" spans="1:30" x14ac:dyDescent="0.15">
      <c r="A143" s="387" t="s">
        <v>314</v>
      </c>
      <c r="B143" s="378"/>
      <c r="C143" s="121">
        <f>P6</f>
        <v>54400</v>
      </c>
      <c r="D143" s="354" t="s">
        <v>312</v>
      </c>
      <c r="E143" s="21">
        <f>AA6</f>
        <v>224</v>
      </c>
      <c r="F143" s="354" t="s">
        <v>312</v>
      </c>
      <c r="G143" s="142">
        <f>IFERROR(Y6+AD6/AA6,0)</f>
        <v>8.8928571428571423</v>
      </c>
      <c r="H143" s="354" t="s">
        <v>310</v>
      </c>
      <c r="I143" s="343">
        <f>IFERROR(C143/E143/G143,0)</f>
        <v>27.309236947791167</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246600</v>
      </c>
      <c r="D144" s="355"/>
      <c r="E144" s="22">
        <f>AA7</f>
        <v>224</v>
      </c>
      <c r="F144" s="388"/>
      <c r="G144" s="143">
        <f>IFERROR(Y7+AD7/AA7,0)</f>
        <v>8.8928571428571423</v>
      </c>
      <c r="H144" s="388"/>
      <c r="I144" s="379">
        <f>IFERROR(C144/E144/G144,0)</f>
        <v>123.79518072289157</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151.10441767068275</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315</v>
      </c>
      <c r="B148" s="371"/>
      <c r="C148" s="371"/>
      <c r="D148" s="371"/>
      <c r="E148" s="371"/>
      <c r="F148" s="371"/>
      <c r="G148" s="371"/>
      <c r="N148" s="30" t="s">
        <v>316</v>
      </c>
    </row>
    <row r="149" spans="1:31" ht="40.5" customHeight="1" x14ac:dyDescent="0.15">
      <c r="A149" s="226" t="s">
        <v>45</v>
      </c>
      <c r="B149" s="205" t="s">
        <v>317</v>
      </c>
      <c r="C149" s="226" t="s">
        <v>190</v>
      </c>
      <c r="D149" s="190" t="s">
        <v>318</v>
      </c>
      <c r="E149" s="226" t="s">
        <v>191</v>
      </c>
      <c r="F149" s="190" t="s">
        <v>305</v>
      </c>
      <c r="G149" s="192" t="s">
        <v>192</v>
      </c>
      <c r="H149" s="190" t="s">
        <v>299</v>
      </c>
      <c r="I149" s="372" t="s">
        <v>47</v>
      </c>
      <c r="J149" s="372"/>
      <c r="K149" s="372"/>
      <c r="N149" s="373" t="s">
        <v>48</v>
      </c>
      <c r="O149" s="374"/>
      <c r="P149" s="229">
        <v>1</v>
      </c>
      <c r="Q149" s="229">
        <v>2</v>
      </c>
      <c r="R149" s="229">
        <v>3</v>
      </c>
      <c r="S149" s="229">
        <v>4</v>
      </c>
      <c r="T149" s="229">
        <v>5</v>
      </c>
      <c r="U149" s="229">
        <v>6</v>
      </c>
      <c r="V149" s="229">
        <v>7</v>
      </c>
      <c r="W149" s="229">
        <v>8</v>
      </c>
      <c r="X149" s="229">
        <v>9</v>
      </c>
      <c r="Y149" s="229">
        <v>10</v>
      </c>
      <c r="Z149" s="229">
        <v>11</v>
      </c>
      <c r="AA149" s="229">
        <v>12</v>
      </c>
      <c r="AB149" s="375" t="s">
        <v>49</v>
      </c>
      <c r="AC149" s="353"/>
      <c r="AD149" s="178" t="s">
        <v>170</v>
      </c>
    </row>
    <row r="150" spans="1:31" x14ac:dyDescent="0.15">
      <c r="A150" s="1">
        <v>1.5</v>
      </c>
      <c r="B150" s="203" t="s">
        <v>319</v>
      </c>
      <c r="C150" s="5">
        <v>0.33</v>
      </c>
      <c r="D150" s="203" t="s">
        <v>320</v>
      </c>
      <c r="E150" s="63">
        <f>A150*C150</f>
        <v>0.495</v>
      </c>
      <c r="F150" s="203" t="s">
        <v>321</v>
      </c>
      <c r="G150" s="203">
        <f>E143</f>
        <v>224</v>
      </c>
      <c r="H150" s="203" t="s">
        <v>299</v>
      </c>
      <c r="I150" s="343">
        <f>E150*G150</f>
        <v>110.88</v>
      </c>
      <c r="J150" s="343"/>
      <c r="K150" s="343"/>
      <c r="N150" s="376" t="s">
        <v>314</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321</v>
      </c>
      <c r="D152" s="356" t="s">
        <v>47</v>
      </c>
      <c r="E152" s="357"/>
      <c r="F152" s="358"/>
      <c r="G152" s="362" t="s">
        <v>322</v>
      </c>
      <c r="H152" s="364"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230"/>
      <c r="V153" s="230"/>
      <c r="W153" s="66"/>
      <c r="X153" s="66"/>
      <c r="Y153" s="66"/>
      <c r="Z153" s="66"/>
      <c r="AA153" s="66"/>
    </row>
    <row r="154" spans="1:31" ht="14.25" thickBot="1" x14ac:dyDescent="0.2">
      <c r="A154" s="343">
        <f>I145</f>
        <v>151.10441767068275</v>
      </c>
      <c r="B154" s="343"/>
      <c r="C154" s="203" t="s">
        <v>323</v>
      </c>
      <c r="D154" s="343">
        <f>I150</f>
        <v>110.88</v>
      </c>
      <c r="E154" s="343"/>
      <c r="F154" s="343"/>
      <c r="G154" s="67" t="s">
        <v>318</v>
      </c>
      <c r="H154" s="329">
        <f>A154*D154</f>
        <v>16754.457831325304</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223"/>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223"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223"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223"/>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223"/>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223"/>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223"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223"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344"/>
      <c r="B172" s="344"/>
      <c r="C172" s="127" t="s">
        <v>194</v>
      </c>
      <c r="D172" s="339" t="s">
        <v>171</v>
      </c>
      <c r="E172" s="287"/>
      <c r="F172" s="192" t="s">
        <v>51</v>
      </c>
      <c r="G172" s="345" t="s">
        <v>172</v>
      </c>
      <c r="H172" s="346"/>
      <c r="I172" s="346"/>
      <c r="J172" s="196"/>
      <c r="K172" s="347" t="s">
        <v>173</v>
      </c>
      <c r="L172" s="348"/>
      <c r="M172" s="348"/>
      <c r="N172" s="349"/>
      <c r="O172" s="269">
        <f>G173+G174</f>
        <v>1472.4266666666667</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v>0.15</v>
      </c>
      <c r="D173" s="340">
        <f>P6/12</f>
        <v>4533.333333333333</v>
      </c>
      <c r="E173" s="341"/>
      <c r="F173" s="9">
        <v>4</v>
      </c>
      <c r="G173" s="340">
        <f>C173*D173*F173*0.28</f>
        <v>761.59999999999991</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v>0.14000000000000001</v>
      </c>
      <c r="D174" s="340">
        <f>P6/12</f>
        <v>4533.333333333333</v>
      </c>
      <c r="E174" s="341"/>
      <c r="F174" s="9">
        <v>4</v>
      </c>
      <c r="G174" s="340">
        <f>C174*D174*F174*0.28</f>
        <v>710.82666666666671</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223"/>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224" t="s">
        <v>92</v>
      </c>
      <c r="B179" s="225"/>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223"/>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223"/>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223"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231"/>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v>4</v>
      </c>
      <c r="C189" s="219">
        <f>AE6</f>
        <v>1992</v>
      </c>
      <c r="D189" s="9">
        <v>0.47399999999999998</v>
      </c>
      <c r="E189" s="219">
        <f>40*B189*0.001*C189*D189</f>
        <v>151.07328000000001</v>
      </c>
      <c r="F189" s="206"/>
      <c r="G189" s="231"/>
      <c r="H189" s="319" t="s">
        <v>324</v>
      </c>
      <c r="I189" s="320"/>
      <c r="J189" s="9">
        <v>4</v>
      </c>
      <c r="K189" s="212">
        <f>AE6</f>
        <v>1992</v>
      </c>
      <c r="L189" s="321">
        <v>0.47399999999999998</v>
      </c>
      <c r="M189" s="322"/>
      <c r="N189" s="323">
        <f>(40*J189*0.001*K189*L189)-(13.1*J189*0.001*K189*L189)</f>
        <v>101.5967808</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1992</v>
      </c>
      <c r="D190" s="146"/>
      <c r="E190" s="123">
        <f>13.1*B190*0.001*C190*D190</f>
        <v>0</v>
      </c>
      <c r="F190" s="80"/>
      <c r="G190" s="213"/>
      <c r="H190" s="319" t="s">
        <v>66</v>
      </c>
      <c r="I190" s="320"/>
      <c r="J190" s="9"/>
      <c r="K190" s="212">
        <f>AE6</f>
        <v>1992</v>
      </c>
      <c r="L190" s="325"/>
      <c r="M190" s="326"/>
      <c r="N190" s="327">
        <f t="shared" ref="N190" si="0">(40*J190*0.001*K190*L190)-(13.1*J190*0.001*K190*L190)</f>
        <v>0</v>
      </c>
      <c r="O190" s="328"/>
      <c r="P190" s="82"/>
      <c r="Q190" s="329">
        <f>(E191+N191)</f>
        <v>252.67006080000002</v>
      </c>
      <c r="R190" s="330"/>
      <c r="S190" s="331"/>
      <c r="T190" s="80"/>
      <c r="U190" s="194"/>
      <c r="V190" s="194"/>
      <c r="W190" s="196"/>
      <c r="X190" s="196"/>
      <c r="Y190" s="80"/>
      <c r="Z190" s="194"/>
      <c r="AA190" s="194"/>
      <c r="AB190" s="196"/>
      <c r="AC190" s="196"/>
      <c r="AD190" s="196"/>
      <c r="AE190" s="196"/>
      <c r="AF190" s="196"/>
    </row>
    <row r="191" spans="1:32" ht="14.25" thickBot="1" x14ac:dyDescent="0.2">
      <c r="A191" s="232"/>
      <c r="B191" s="194"/>
      <c r="C191" s="194"/>
      <c r="D191" s="152" t="s">
        <v>67</v>
      </c>
      <c r="E191" s="125">
        <f>SUM(E189:E190)</f>
        <v>151.07328000000001</v>
      </c>
      <c r="F191" s="80"/>
      <c r="G191" s="213"/>
      <c r="H191" s="194"/>
      <c r="I191" s="194"/>
      <c r="J191" s="194"/>
      <c r="K191" s="211"/>
      <c r="L191" s="301" t="s">
        <v>67</v>
      </c>
      <c r="M191" s="302"/>
      <c r="N191" s="303">
        <f>SUM(N189:O190)</f>
        <v>101.5967808</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223"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223"/>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435.2</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v>1</v>
      </c>
      <c r="C211" s="7">
        <v>5</v>
      </c>
      <c r="D211" s="146">
        <v>0.47399999999999998</v>
      </c>
      <c r="E211" s="208">
        <f>D217*B211*C211*D211</f>
        <v>0.23618835616438358</v>
      </c>
      <c r="F211" s="196"/>
      <c r="G211" s="311" t="s">
        <v>175</v>
      </c>
      <c r="H211" s="312"/>
      <c r="I211" s="209">
        <f>E212*AA6</f>
        <v>52.906191780821921</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0.23618835616438358</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330</v>
      </c>
      <c r="H222" s="289"/>
      <c r="I222" s="145">
        <f>C226</f>
        <v>68</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v>10</v>
      </c>
      <c r="C223" s="290">
        <f>IFERROR(P6*0.028/AA6*B223,0)</f>
        <v>68</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68</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223"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223"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54400</v>
      </c>
      <c r="B236" s="283"/>
      <c r="C236" s="284">
        <f>IFERROR(A236*0.28*0.3,0)</f>
        <v>4569.6000000000004</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224" t="s">
        <v>92</v>
      </c>
      <c r="B238" s="225"/>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2533.6</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24957.489322001362</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325</v>
      </c>
    </row>
    <row r="255" spans="1:31" ht="14.25" thickBot="1" x14ac:dyDescent="0.2">
      <c r="A255" s="99"/>
      <c r="B255" s="266" t="s">
        <v>79</v>
      </c>
      <c r="C255" s="267"/>
      <c r="D255" s="249" t="s">
        <v>299</v>
      </c>
      <c r="E255" s="250">
        <f>K4</f>
        <v>39900</v>
      </c>
      <c r="F255" s="250"/>
      <c r="G255" s="249" t="s">
        <v>326</v>
      </c>
      <c r="H255" s="251" t="s">
        <v>207</v>
      </c>
      <c r="I255" s="252"/>
      <c r="J255" s="252"/>
      <c r="K255" s="253"/>
      <c r="M255" s="99"/>
      <c r="N255" s="100"/>
      <c r="O255" s="268" t="s">
        <v>3</v>
      </c>
      <c r="P255" s="268"/>
      <c r="Q255" s="268"/>
      <c r="R255" s="268"/>
      <c r="S255" s="268"/>
      <c r="T255" s="249" t="s">
        <v>327</v>
      </c>
      <c r="U255" s="250">
        <f>K4</f>
        <v>39900</v>
      </c>
      <c r="V255" s="250"/>
      <c r="W255" s="250"/>
      <c r="X255" s="249" t="s">
        <v>299</v>
      </c>
      <c r="Y255" s="251" t="s">
        <v>81</v>
      </c>
      <c r="Z255" s="252"/>
      <c r="AA255" s="252"/>
      <c r="AB255" s="252"/>
      <c r="AC255" s="252"/>
      <c r="AD255" s="253"/>
    </row>
    <row r="256" spans="1:31" ht="14.25" thickBot="1" x14ac:dyDescent="0.2">
      <c r="A256" s="36"/>
      <c r="B256" s="274" t="s">
        <v>232</v>
      </c>
      <c r="C256" s="275"/>
      <c r="D256" s="249"/>
      <c r="E256" s="257">
        <f>P8</f>
        <v>301000</v>
      </c>
      <c r="F256" s="257"/>
      <c r="G256" s="249"/>
      <c r="H256" s="258">
        <f>IFERROR(E255/E256,0)</f>
        <v>0.13255813953488371</v>
      </c>
      <c r="I256" s="259"/>
      <c r="J256" s="259"/>
      <c r="K256" s="260"/>
      <c r="N256" s="101"/>
      <c r="O256" s="276" t="s">
        <v>82</v>
      </c>
      <c r="P256" s="276"/>
      <c r="Q256" s="276"/>
      <c r="R256" s="276"/>
      <c r="S256" s="276"/>
      <c r="T256" s="249"/>
      <c r="U256" s="262">
        <f>AE8</f>
        <v>3984</v>
      </c>
      <c r="V256" s="262"/>
      <c r="W256" s="262"/>
      <c r="X256" s="249"/>
      <c r="Y256" s="263">
        <f>IFERROR(U255/U256,0)</f>
        <v>10.015060240963855</v>
      </c>
      <c r="Z256" s="264"/>
      <c r="AA256" s="264"/>
      <c r="AB256" s="264"/>
      <c r="AC256" s="264"/>
      <c r="AD256" s="265"/>
    </row>
    <row r="257" spans="1:30" x14ac:dyDescent="0.15">
      <c r="A257" s="233"/>
      <c r="B257" s="233"/>
      <c r="C257" s="233"/>
      <c r="D257" s="233"/>
      <c r="E257" s="233"/>
      <c r="F257" s="233"/>
      <c r="G257" s="233"/>
      <c r="H257" s="233"/>
      <c r="I257" s="233"/>
      <c r="J257" s="233"/>
      <c r="K257" s="233"/>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266" t="s">
        <v>79</v>
      </c>
      <c r="C260" s="267"/>
      <c r="D260" s="249" t="s">
        <v>299</v>
      </c>
      <c r="E260" s="250">
        <f>K4</f>
        <v>39900</v>
      </c>
      <c r="F260" s="250"/>
      <c r="G260" s="249" t="s">
        <v>80</v>
      </c>
      <c r="H260" s="251" t="s">
        <v>207</v>
      </c>
      <c r="I260" s="252"/>
      <c r="J260" s="252"/>
      <c r="K260" s="253"/>
      <c r="M260" s="99"/>
      <c r="N260" s="100"/>
      <c r="O260" s="268" t="s">
        <v>3</v>
      </c>
      <c r="P260" s="268"/>
      <c r="Q260" s="268"/>
      <c r="R260" s="268"/>
      <c r="S260" s="268"/>
      <c r="T260" s="249" t="s">
        <v>299</v>
      </c>
      <c r="U260" s="250">
        <f>K4</f>
        <v>39900</v>
      </c>
      <c r="V260" s="250"/>
      <c r="W260" s="250"/>
      <c r="X260" s="249" t="s">
        <v>299</v>
      </c>
      <c r="Y260" s="251" t="s">
        <v>81</v>
      </c>
      <c r="Z260" s="252"/>
      <c r="AA260" s="252"/>
      <c r="AB260" s="252"/>
      <c r="AC260" s="252"/>
      <c r="AD260" s="253"/>
    </row>
    <row r="261" spans="1:30" ht="14.25" thickBot="1" x14ac:dyDescent="0.2">
      <c r="A261" s="36"/>
      <c r="B261" s="254" t="s">
        <v>203</v>
      </c>
      <c r="C261" s="255"/>
      <c r="D261" s="249"/>
      <c r="E261" s="257">
        <f>P8-M249</f>
        <v>276042.51067799865</v>
      </c>
      <c r="F261" s="257"/>
      <c r="G261" s="249"/>
      <c r="H261" s="258">
        <f>IFERROR(E260/E261,0)</f>
        <v>0.14454295427903505</v>
      </c>
      <c r="I261" s="259"/>
      <c r="J261" s="259"/>
      <c r="K261" s="260"/>
      <c r="N261" s="101"/>
      <c r="O261" s="261" t="s">
        <v>263</v>
      </c>
      <c r="P261" s="261"/>
      <c r="Q261" s="261"/>
      <c r="R261" s="261"/>
      <c r="S261" s="261"/>
      <c r="T261" s="249"/>
      <c r="U261" s="262">
        <f>AE8-(I150+AB150+AB151)</f>
        <v>3873.12</v>
      </c>
      <c r="V261" s="262"/>
      <c r="W261" s="262"/>
      <c r="X261" s="249"/>
      <c r="Y261" s="263">
        <f>IFERROR(U260/U261,0)</f>
        <v>10.301772214648656</v>
      </c>
      <c r="Z261" s="264"/>
      <c r="AA261" s="264"/>
      <c r="AB261" s="264"/>
      <c r="AC261" s="264"/>
      <c r="AD261" s="265"/>
    </row>
    <row r="262" spans="1:30" x14ac:dyDescent="0.15">
      <c r="A262" s="234"/>
      <c r="B262" s="256"/>
      <c r="C262" s="256"/>
      <c r="D262" s="234"/>
      <c r="E262" s="234"/>
      <c r="F262" s="234"/>
      <c r="G262" s="234"/>
      <c r="H262" s="234"/>
      <c r="I262" s="234"/>
      <c r="J262" s="234"/>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Y5:Z5"/>
    <mergeCell ref="AA5:AC5"/>
    <mergeCell ref="N6:O6"/>
    <mergeCell ref="P6:U6"/>
    <mergeCell ref="V6:X6"/>
    <mergeCell ref="Y6:Z6"/>
    <mergeCell ref="AA6:AC6"/>
    <mergeCell ref="A1:AD1"/>
    <mergeCell ref="A2:N2"/>
    <mergeCell ref="A3:B3"/>
    <mergeCell ref="B4:E4"/>
    <mergeCell ref="H4:J4"/>
    <mergeCell ref="N4:U5"/>
    <mergeCell ref="V4:AE4"/>
    <mergeCell ref="A5:A6"/>
    <mergeCell ref="B5:K6"/>
    <mergeCell ref="V5:X5"/>
    <mergeCell ref="Y8:Z8"/>
    <mergeCell ref="AA8:AD8"/>
    <mergeCell ref="O10:AE13"/>
    <mergeCell ref="B7:K7"/>
    <mergeCell ref="N7:O7"/>
    <mergeCell ref="P7:U7"/>
    <mergeCell ref="V7:X7"/>
    <mergeCell ref="Y7:Z7"/>
    <mergeCell ref="AA7:AC7"/>
    <mergeCell ref="A18:E19"/>
    <mergeCell ref="A20:F20"/>
    <mergeCell ref="A21:E21"/>
    <mergeCell ref="A23:B23"/>
    <mergeCell ref="G23:H23"/>
    <mergeCell ref="A24:B24"/>
    <mergeCell ref="N8:O8"/>
    <mergeCell ref="P8:U8"/>
    <mergeCell ref="V8:X8"/>
    <mergeCell ref="B32:C32"/>
    <mergeCell ref="D32:E32"/>
    <mergeCell ref="F32:G32"/>
    <mergeCell ref="H32:I32"/>
    <mergeCell ref="J32:L32"/>
    <mergeCell ref="J31:L31"/>
    <mergeCell ref="A25:B25"/>
    <mergeCell ref="A26:B26"/>
    <mergeCell ref="B31:C31"/>
    <mergeCell ref="D31:E31"/>
    <mergeCell ref="F31:G31"/>
    <mergeCell ref="H31:I31"/>
    <mergeCell ref="B34:C34"/>
    <mergeCell ref="D34:E34"/>
    <mergeCell ref="F34:G34"/>
    <mergeCell ref="H34:I34"/>
    <mergeCell ref="J34:L34"/>
    <mergeCell ref="B33:C33"/>
    <mergeCell ref="D33:E33"/>
    <mergeCell ref="F33:G33"/>
    <mergeCell ref="H33:I33"/>
    <mergeCell ref="J33:L33"/>
    <mergeCell ref="H36:I36"/>
    <mergeCell ref="J36:L36"/>
    <mergeCell ref="B39:C39"/>
    <mergeCell ref="D39:E39"/>
    <mergeCell ref="F39:G39"/>
    <mergeCell ref="H39:I39"/>
    <mergeCell ref="J39:L39"/>
    <mergeCell ref="B35:C35"/>
    <mergeCell ref="D35:E35"/>
    <mergeCell ref="F35:G35"/>
    <mergeCell ref="H35:I35"/>
    <mergeCell ref="J35:L35"/>
    <mergeCell ref="B41:C41"/>
    <mergeCell ref="D41:E41"/>
    <mergeCell ref="F41:G41"/>
    <mergeCell ref="H41:I41"/>
    <mergeCell ref="J41:L41"/>
    <mergeCell ref="B40:C40"/>
    <mergeCell ref="D40:E40"/>
    <mergeCell ref="F40:G40"/>
    <mergeCell ref="H40:I40"/>
    <mergeCell ref="J40:L40"/>
    <mergeCell ref="H44:I44"/>
    <mergeCell ref="J44:L44"/>
    <mergeCell ref="B43:C43"/>
    <mergeCell ref="D43:E43"/>
    <mergeCell ref="F43:G43"/>
    <mergeCell ref="H43:I43"/>
    <mergeCell ref="J43:L43"/>
    <mergeCell ref="B42:C42"/>
    <mergeCell ref="D42:E42"/>
    <mergeCell ref="F42:G42"/>
    <mergeCell ref="H42:I42"/>
    <mergeCell ref="J42:L42"/>
    <mergeCell ref="B49:C49"/>
    <mergeCell ref="D49:E49"/>
    <mergeCell ref="F49:G49"/>
    <mergeCell ref="H49:I49"/>
    <mergeCell ref="J49:L49"/>
    <mergeCell ref="B48:C48"/>
    <mergeCell ref="D48:E48"/>
    <mergeCell ref="F48:G48"/>
    <mergeCell ref="H48:I48"/>
    <mergeCell ref="J48:L48"/>
    <mergeCell ref="B51:C51"/>
    <mergeCell ref="D51:E51"/>
    <mergeCell ref="F51:G51"/>
    <mergeCell ref="H51:I51"/>
    <mergeCell ref="J51:L51"/>
    <mergeCell ref="B50:C50"/>
    <mergeCell ref="D50:E50"/>
    <mergeCell ref="F50:G50"/>
    <mergeCell ref="H50:I50"/>
    <mergeCell ref="J50:L50"/>
    <mergeCell ref="B52:C52"/>
    <mergeCell ref="D52:E52"/>
    <mergeCell ref="F52:G52"/>
    <mergeCell ref="H52:I52"/>
    <mergeCell ref="J52:L52"/>
    <mergeCell ref="B59:C59"/>
    <mergeCell ref="D59:E59"/>
    <mergeCell ref="F59:G59"/>
    <mergeCell ref="H59:I59"/>
    <mergeCell ref="J59:L59"/>
    <mergeCell ref="B58:C58"/>
    <mergeCell ref="D58:E58"/>
    <mergeCell ref="F58:G58"/>
    <mergeCell ref="H58:I58"/>
    <mergeCell ref="J58:L58"/>
    <mergeCell ref="H53:I53"/>
    <mergeCell ref="J53:L53"/>
    <mergeCell ref="B57:C57"/>
    <mergeCell ref="D57:E57"/>
    <mergeCell ref="F57:G57"/>
    <mergeCell ref="H57:I57"/>
    <mergeCell ref="J57:L57"/>
    <mergeCell ref="H62:I62"/>
    <mergeCell ref="J62:L62"/>
    <mergeCell ref="B61:C61"/>
    <mergeCell ref="D61:E61"/>
    <mergeCell ref="F61:G61"/>
    <mergeCell ref="H61:I61"/>
    <mergeCell ref="J61:L61"/>
    <mergeCell ref="B60:C60"/>
    <mergeCell ref="D60:E60"/>
    <mergeCell ref="F60:G60"/>
    <mergeCell ref="H60:I60"/>
    <mergeCell ref="J60:L6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B70:C70"/>
    <mergeCell ref="D70:E70"/>
    <mergeCell ref="F70:G70"/>
    <mergeCell ref="H70:I70"/>
    <mergeCell ref="J70:L70"/>
    <mergeCell ref="M84:O84"/>
    <mergeCell ref="P84:Q84"/>
    <mergeCell ref="C73:G73"/>
    <mergeCell ref="H71:I71"/>
    <mergeCell ref="J71:L71"/>
    <mergeCell ref="B85:C85"/>
    <mergeCell ref="D85:F85"/>
    <mergeCell ref="B86:C86"/>
    <mergeCell ref="D86:F86"/>
    <mergeCell ref="B87:C87"/>
    <mergeCell ref="D87:F87"/>
    <mergeCell ref="A76:K76"/>
    <mergeCell ref="B84:C84"/>
    <mergeCell ref="D84:F84"/>
    <mergeCell ref="H84:J84"/>
    <mergeCell ref="H91:K91"/>
    <mergeCell ref="A92:C92"/>
    <mergeCell ref="E92:F92"/>
    <mergeCell ref="H92:K92"/>
    <mergeCell ref="B96:C96"/>
    <mergeCell ref="D96:F96"/>
    <mergeCell ref="H96:J96"/>
    <mergeCell ref="B88:C88"/>
    <mergeCell ref="D88:F88"/>
    <mergeCell ref="B89:C89"/>
    <mergeCell ref="D89:F89"/>
    <mergeCell ref="A91:C91"/>
    <mergeCell ref="E91:F91"/>
    <mergeCell ref="B99:C99"/>
    <mergeCell ref="D99:F99"/>
    <mergeCell ref="B100:C100"/>
    <mergeCell ref="D100:F100"/>
    <mergeCell ref="B101:C101"/>
    <mergeCell ref="D101:F101"/>
    <mergeCell ref="M96:O96"/>
    <mergeCell ref="P96:Q96"/>
    <mergeCell ref="B97:C97"/>
    <mergeCell ref="D97:F97"/>
    <mergeCell ref="B98:C98"/>
    <mergeCell ref="D98:F98"/>
    <mergeCell ref="B108:C108"/>
    <mergeCell ref="D108:F108"/>
    <mergeCell ref="H108:J108"/>
    <mergeCell ref="M108:O108"/>
    <mergeCell ref="P108:Q108"/>
    <mergeCell ref="B109:C109"/>
    <mergeCell ref="D109:F109"/>
    <mergeCell ref="A103:C103"/>
    <mergeCell ref="E103:F103"/>
    <mergeCell ref="H103:K103"/>
    <mergeCell ref="A104:C104"/>
    <mergeCell ref="E104:F104"/>
    <mergeCell ref="H104:K104"/>
    <mergeCell ref="B113:C113"/>
    <mergeCell ref="D113:F113"/>
    <mergeCell ref="A115:C115"/>
    <mergeCell ref="E115:F115"/>
    <mergeCell ref="H115:K115"/>
    <mergeCell ref="A116:C116"/>
    <mergeCell ref="E116:F116"/>
    <mergeCell ref="H116:K116"/>
    <mergeCell ref="B110:C110"/>
    <mergeCell ref="D110:F110"/>
    <mergeCell ref="B111:C111"/>
    <mergeCell ref="D111:F111"/>
    <mergeCell ref="B112:C112"/>
    <mergeCell ref="D112:F112"/>
    <mergeCell ref="A133:B133"/>
    <mergeCell ref="D133:E133"/>
    <mergeCell ref="I133:K133"/>
    <mergeCell ref="A134:B134"/>
    <mergeCell ref="D134:E134"/>
    <mergeCell ref="I134:K134"/>
    <mergeCell ref="C118:G118"/>
    <mergeCell ref="G127:H127"/>
    <mergeCell ref="A128:B128"/>
    <mergeCell ref="D128:E128"/>
    <mergeCell ref="A129:B129"/>
    <mergeCell ref="D129:E129"/>
    <mergeCell ref="A142:B142"/>
    <mergeCell ref="I142:K142"/>
    <mergeCell ref="AA142:AB142"/>
    <mergeCell ref="AC142:AD142"/>
    <mergeCell ref="A143:B143"/>
    <mergeCell ref="D143:D144"/>
    <mergeCell ref="F143:F144"/>
    <mergeCell ref="H143:H144"/>
    <mergeCell ref="I143:K143"/>
    <mergeCell ref="AA143:AB143"/>
    <mergeCell ref="A147:K147"/>
    <mergeCell ref="A148:G148"/>
    <mergeCell ref="I149:K149"/>
    <mergeCell ref="N149:O149"/>
    <mergeCell ref="AB149:AC149"/>
    <mergeCell ref="I150:K150"/>
    <mergeCell ref="N150:O150"/>
    <mergeCell ref="AB150:AC150"/>
    <mergeCell ref="AC143:AD143"/>
    <mergeCell ref="A144:B144"/>
    <mergeCell ref="I144:K144"/>
    <mergeCell ref="AA144:AB144"/>
    <mergeCell ref="AC144:AD144"/>
    <mergeCell ref="E145:H145"/>
    <mergeCell ref="I145:K145"/>
    <mergeCell ref="AA145:AB145"/>
    <mergeCell ref="AC145:AD145"/>
    <mergeCell ref="A154:B154"/>
    <mergeCell ref="D154:F154"/>
    <mergeCell ref="H154:K154"/>
    <mergeCell ref="A172:B172"/>
    <mergeCell ref="D172:E172"/>
    <mergeCell ref="G172:I172"/>
    <mergeCell ref="K172:N172"/>
    <mergeCell ref="N151:O151"/>
    <mergeCell ref="AB151:AC151"/>
    <mergeCell ref="A152:B153"/>
    <mergeCell ref="C152:C153"/>
    <mergeCell ref="D152:F153"/>
    <mergeCell ref="G152:G153"/>
    <mergeCell ref="H152:K153"/>
    <mergeCell ref="A177:C177"/>
    <mergeCell ref="G177:I177"/>
    <mergeCell ref="A178:C178"/>
    <mergeCell ref="G178:I178"/>
    <mergeCell ref="H188:I188"/>
    <mergeCell ref="L188:M188"/>
    <mergeCell ref="O172:P172"/>
    <mergeCell ref="A173:B173"/>
    <mergeCell ref="D173:E173"/>
    <mergeCell ref="G173:I173"/>
    <mergeCell ref="A174:B174"/>
    <mergeCell ref="D174:E174"/>
    <mergeCell ref="G174:I174"/>
    <mergeCell ref="N188:O188"/>
    <mergeCell ref="Q188:S189"/>
    <mergeCell ref="H189:I189"/>
    <mergeCell ref="L189:M189"/>
    <mergeCell ref="N189:O189"/>
    <mergeCell ref="H190:I190"/>
    <mergeCell ref="L190:M190"/>
    <mergeCell ref="N190:O190"/>
    <mergeCell ref="Q190:S190"/>
    <mergeCell ref="B216:C216"/>
    <mergeCell ref="D216:E216"/>
    <mergeCell ref="B217:C217"/>
    <mergeCell ref="D217:E217"/>
    <mergeCell ref="A218:F218"/>
    <mergeCell ref="A221:G221"/>
    <mergeCell ref="L191:M191"/>
    <mergeCell ref="N191:O191"/>
    <mergeCell ref="A201:C202"/>
    <mergeCell ref="D201:D202"/>
    <mergeCell ref="G211:H211"/>
    <mergeCell ref="A215:E215"/>
    <mergeCell ref="A235:B235"/>
    <mergeCell ref="C235:E235"/>
    <mergeCell ref="A236:B236"/>
    <mergeCell ref="C236:E236"/>
    <mergeCell ref="A242:H243"/>
    <mergeCell ref="A246:L246"/>
    <mergeCell ref="C222:D222"/>
    <mergeCell ref="G222:H222"/>
    <mergeCell ref="C223:D223"/>
    <mergeCell ref="C224:D224"/>
    <mergeCell ref="C225:D225"/>
    <mergeCell ref="C226:D22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Y255:AD255"/>
    <mergeCell ref="B256:C256"/>
    <mergeCell ref="E256:F256"/>
    <mergeCell ref="H256:K256"/>
    <mergeCell ref="O256:S256"/>
    <mergeCell ref="U256:W256"/>
    <mergeCell ref="Y256:AD256"/>
    <mergeCell ref="A263:W263"/>
    <mergeCell ref="T260:T261"/>
    <mergeCell ref="U260:W260"/>
    <mergeCell ref="X260:X261"/>
    <mergeCell ref="Y260:AD260"/>
    <mergeCell ref="B261:C262"/>
    <mergeCell ref="E261:F261"/>
    <mergeCell ref="H261:K261"/>
    <mergeCell ref="O261:S261"/>
    <mergeCell ref="U261:W261"/>
    <mergeCell ref="Y261:AD261"/>
    <mergeCell ref="B260:C260"/>
    <mergeCell ref="D260:D261"/>
    <mergeCell ref="E260:F260"/>
    <mergeCell ref="G260:G261"/>
    <mergeCell ref="H260:K260"/>
    <mergeCell ref="O260:S260"/>
  </mergeCells>
  <phoneticPr fontId="4"/>
  <dataValidations disablePrompts="1"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4" manualBreakCount="4">
    <brk id="74" max="30" man="1"/>
    <brk id="138" max="30" man="1"/>
    <brk id="206" max="30" man="1"/>
    <brk id="266" max="29"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56" t="s">
        <v>331</v>
      </c>
      <c r="O3" s="156"/>
      <c r="P3" s="156"/>
      <c r="Q3" s="156"/>
      <c r="R3" s="156"/>
      <c r="S3" s="156"/>
      <c r="T3" s="156"/>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07" t="s">
        <v>243</v>
      </c>
      <c r="AE5" s="158" t="s">
        <v>257</v>
      </c>
    </row>
    <row r="6" spans="1:32" ht="21" customHeight="1" x14ac:dyDescent="0.15">
      <c r="A6" s="495"/>
      <c r="B6" s="496"/>
      <c r="C6" s="496"/>
      <c r="D6" s="496"/>
      <c r="E6" s="496"/>
      <c r="F6" s="496"/>
      <c r="G6" s="496"/>
      <c r="H6" s="496"/>
      <c r="I6" s="496"/>
      <c r="J6" s="496"/>
      <c r="K6" s="497"/>
      <c r="L6" s="173"/>
      <c r="M6" s="174"/>
      <c r="N6" s="503" t="s">
        <v>6</v>
      </c>
      <c r="O6" s="511"/>
      <c r="P6" s="478"/>
      <c r="Q6" s="479"/>
      <c r="R6" s="479"/>
      <c r="S6" s="479"/>
      <c r="T6" s="479"/>
      <c r="U6" s="480"/>
      <c r="V6" s="511" t="s">
        <v>9</v>
      </c>
      <c r="W6" s="508"/>
      <c r="X6" s="508"/>
      <c r="Y6" s="481"/>
      <c r="Z6" s="482"/>
      <c r="AA6" s="321"/>
      <c r="AB6" s="416"/>
      <c r="AC6" s="322"/>
      <c r="AD6" s="1"/>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469"/>
      <c r="Q7" s="470"/>
      <c r="R7" s="470"/>
      <c r="S7" s="470"/>
      <c r="T7" s="470"/>
      <c r="U7" s="471"/>
      <c r="V7" s="472" t="s">
        <v>12</v>
      </c>
      <c r="W7" s="473"/>
      <c r="X7" s="473"/>
      <c r="Y7" s="321"/>
      <c r="Z7" s="322"/>
      <c r="AA7" s="325"/>
      <c r="AB7" s="474"/>
      <c r="AC7" s="326"/>
      <c r="AD7" s="2"/>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59"/>
      <c r="P9" s="159"/>
      <c r="Q9" s="167"/>
      <c r="R9" s="167"/>
      <c r="S9" s="167"/>
      <c r="T9" s="167"/>
      <c r="U9" s="167"/>
      <c r="V9" s="167"/>
      <c r="W9" s="159"/>
      <c r="X9" s="159"/>
      <c r="Y9" s="159"/>
      <c r="Z9" s="160"/>
      <c r="AA9" s="160"/>
      <c r="AB9" s="160"/>
      <c r="AC9" s="160"/>
      <c r="AD9" s="160"/>
      <c r="AE9" s="160"/>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177"/>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177"/>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177"/>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177"/>
    </row>
    <row r="14" spans="1:32" ht="13.5" customHeight="1" thickBot="1" x14ac:dyDescent="0.2">
      <c r="M14" s="159"/>
      <c r="N14" s="159"/>
      <c r="O14" s="167"/>
      <c r="P14" s="167"/>
      <c r="Q14" s="167"/>
      <c r="R14" s="167"/>
      <c r="S14" s="167"/>
      <c r="T14" s="167"/>
      <c r="U14" s="159"/>
      <c r="V14" s="159"/>
      <c r="W14" s="159"/>
      <c r="X14" s="160"/>
      <c r="Y14" s="160"/>
      <c r="Z14" s="160"/>
      <c r="AA14" s="160"/>
      <c r="AB14" s="160"/>
      <c r="AC14" s="160"/>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24"/>
      <c r="V20" s="24"/>
      <c r="W20" s="24"/>
      <c r="X20" s="25"/>
      <c r="Y20" s="25"/>
      <c r="Z20" s="25"/>
      <c r="AA20" s="25"/>
      <c r="AB20" s="25"/>
      <c r="AC20" s="25"/>
      <c r="AD20" s="26"/>
    </row>
    <row r="21" spans="1:30" ht="13.5" customHeight="1" x14ac:dyDescent="0.15">
      <c r="A21" s="248" t="s">
        <v>165</v>
      </c>
      <c r="B21" s="248"/>
      <c r="C21" s="248"/>
      <c r="D21" s="248"/>
      <c r="E21" s="248"/>
      <c r="M21" s="23"/>
      <c r="N21" s="23"/>
      <c r="O21" s="23"/>
      <c r="P21" s="23"/>
      <c r="Q21" s="23"/>
      <c r="R21" s="23"/>
      <c r="S21" s="23"/>
      <c r="T21" s="23"/>
      <c r="U21" s="24"/>
      <c r="V21" s="24"/>
      <c r="W21" s="24"/>
      <c r="X21" s="25"/>
      <c r="Y21" s="25"/>
      <c r="Z21" s="25"/>
      <c r="AA21" s="25"/>
      <c r="AB21" s="25"/>
      <c r="AC21" s="25"/>
      <c r="AD21" s="26"/>
    </row>
    <row r="22" spans="1:30" ht="13.5" customHeight="1" thickBot="1" x14ac:dyDescent="0.2">
      <c r="A22" s="27" t="s">
        <v>166</v>
      </c>
      <c r="M22" s="23"/>
      <c r="N22" s="23"/>
      <c r="O22" s="23"/>
      <c r="P22" s="23"/>
      <c r="Q22" s="23"/>
      <c r="R22" s="23"/>
      <c r="S22" s="23"/>
      <c r="T22" s="23"/>
      <c r="U22" s="24"/>
      <c r="V22" s="24"/>
      <c r="W22" s="24"/>
      <c r="X22" s="25"/>
      <c r="Y22" s="25"/>
      <c r="Z22" s="25"/>
      <c r="AA22" s="25"/>
      <c r="AB22" s="25"/>
      <c r="AC22" s="2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24"/>
      <c r="V23" s="24"/>
      <c r="W23" s="24"/>
      <c r="X23" s="25"/>
      <c r="Y23" s="25"/>
      <c r="Z23" s="25"/>
      <c r="AA23" s="25"/>
      <c r="AB23" s="25"/>
      <c r="AC23" s="2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24"/>
      <c r="V24" s="24"/>
      <c r="W24" s="24"/>
      <c r="X24" s="25"/>
      <c r="Y24" s="25"/>
      <c r="Z24" s="25"/>
      <c r="AA24" s="25"/>
      <c r="AB24" s="25"/>
      <c r="AC24" s="25"/>
      <c r="AD24" s="26"/>
    </row>
    <row r="25" spans="1:30" ht="13.5" customHeight="1" x14ac:dyDescent="0.15">
      <c r="A25" s="447" t="s">
        <v>18</v>
      </c>
      <c r="B25" s="448"/>
      <c r="C25" s="28">
        <v>0.14499999999999999</v>
      </c>
      <c r="D25" s="36"/>
      <c r="E25" s="36"/>
      <c r="M25" s="23"/>
      <c r="N25" s="23"/>
      <c r="O25" s="23"/>
      <c r="P25" s="23"/>
      <c r="Q25" s="23"/>
      <c r="R25" s="23"/>
      <c r="S25" s="23"/>
      <c r="T25" s="23"/>
      <c r="U25" s="24"/>
      <c r="V25" s="24"/>
      <c r="W25" s="24"/>
      <c r="X25" s="25"/>
      <c r="Y25" s="25"/>
      <c r="Z25" s="25"/>
      <c r="AA25" s="25"/>
      <c r="AB25" s="25"/>
      <c r="AC25" s="25"/>
      <c r="AD25" s="26"/>
    </row>
    <row r="26" spans="1:30" ht="13.5" customHeight="1" thickBot="1" x14ac:dyDescent="0.2">
      <c r="A26" s="449" t="s">
        <v>19</v>
      </c>
      <c r="B26" s="450"/>
      <c r="C26" s="29">
        <v>0</v>
      </c>
      <c r="D26" s="36"/>
      <c r="E26" s="36"/>
      <c r="M26" s="23"/>
      <c r="N26" s="23"/>
      <c r="O26" s="23"/>
      <c r="P26" s="23"/>
      <c r="Q26" s="23"/>
      <c r="R26" s="23"/>
      <c r="S26" s="23"/>
      <c r="T26" s="23"/>
      <c r="U26" s="24"/>
      <c r="V26" s="24"/>
      <c r="W26" s="24"/>
      <c r="X26" s="25"/>
      <c r="Y26" s="25"/>
      <c r="Z26" s="25"/>
      <c r="AA26" s="25"/>
      <c r="AB26" s="25"/>
      <c r="AC26" s="25"/>
      <c r="AD26" s="26"/>
    </row>
    <row r="27" spans="1:30" ht="13.5" customHeight="1" x14ac:dyDescent="0.15">
      <c r="A27" s="27" t="s">
        <v>20</v>
      </c>
      <c r="M27" s="23"/>
      <c r="N27" s="23"/>
      <c r="O27" s="23"/>
      <c r="P27" s="23"/>
      <c r="Q27" s="23"/>
      <c r="R27" s="23"/>
      <c r="S27" s="23"/>
      <c r="T27" s="23"/>
      <c r="U27" s="24"/>
      <c r="V27" s="24"/>
      <c r="W27" s="24"/>
      <c r="X27" s="25"/>
      <c r="Y27" s="25"/>
      <c r="Z27" s="25"/>
      <c r="AA27" s="25"/>
      <c r="AB27" s="25"/>
      <c r="AC27" s="25"/>
      <c r="AD27" s="26"/>
    </row>
    <row r="28" spans="1:30" ht="13.5" customHeight="1" x14ac:dyDescent="0.15">
      <c r="M28" s="23"/>
      <c r="N28" s="23"/>
      <c r="O28" s="23"/>
      <c r="P28" s="23"/>
      <c r="Q28" s="23"/>
      <c r="R28" s="23"/>
      <c r="S28" s="23"/>
      <c r="T28" s="23"/>
      <c r="U28" s="24"/>
      <c r="V28" s="24"/>
      <c r="W28" s="24"/>
      <c r="X28" s="25"/>
      <c r="Y28" s="25"/>
      <c r="Z28" s="25"/>
      <c r="AA28" s="25"/>
      <c r="AB28" s="25"/>
      <c r="AC28" s="25"/>
      <c r="AD28" s="26"/>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39"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35"/>
      <c r="C36" s="35"/>
      <c r="D36" s="35"/>
      <c r="E36" s="35"/>
      <c r="F36" s="35"/>
      <c r="G36" s="35"/>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39"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35"/>
      <c r="C44" s="35"/>
      <c r="D44" s="35"/>
      <c r="E44" s="35"/>
      <c r="F44" s="35"/>
      <c r="G44" s="35"/>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39"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35"/>
      <c r="C53" s="35"/>
      <c r="D53" s="35"/>
      <c r="E53" s="35"/>
      <c r="F53" s="35"/>
      <c r="G53" s="35"/>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39"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35"/>
      <c r="C62" s="35"/>
      <c r="D62" s="35"/>
      <c r="E62" s="35"/>
      <c r="F62" s="35"/>
      <c r="G62" s="35"/>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39"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35"/>
      <c r="C71" s="35"/>
      <c r="D71" s="35"/>
      <c r="E71" s="35"/>
      <c r="F71" s="35"/>
      <c r="G71" s="35"/>
      <c r="H71" s="434" t="s">
        <v>344</v>
      </c>
      <c r="I71" s="435"/>
      <c r="J71" s="436">
        <f>SUM(J67:J70)</f>
        <v>0</v>
      </c>
      <c r="K71" s="423"/>
      <c r="L71" s="437"/>
      <c r="M71" s="23"/>
    </row>
    <row r="72" spans="1:30" ht="13.5" customHeight="1" thickBot="1" x14ac:dyDescent="0.2">
      <c r="M72" s="23"/>
      <c r="N72" s="23"/>
      <c r="O72" s="23"/>
      <c r="P72" s="23"/>
      <c r="Q72" s="23"/>
      <c r="R72" s="23"/>
      <c r="S72" s="23"/>
      <c r="T72" s="23"/>
      <c r="U72" s="24"/>
      <c r="V72" s="24"/>
      <c r="W72" s="24"/>
      <c r="X72" s="25"/>
      <c r="Y72" s="25"/>
      <c r="Z72" s="25"/>
      <c r="AA72" s="25"/>
      <c r="AB72" s="25"/>
      <c r="AC72" s="25"/>
      <c r="AD72" s="26"/>
    </row>
    <row r="73" spans="1:30" ht="13.5" customHeight="1" thickBot="1" x14ac:dyDescent="0.2">
      <c r="C73" s="432" t="s">
        <v>167</v>
      </c>
      <c r="D73" s="433"/>
      <c r="E73" s="433"/>
      <c r="F73" s="433"/>
      <c r="G73" s="433"/>
      <c r="H73" s="130">
        <f>(J36+J44+J53+J62+J71)*I23</f>
        <v>0</v>
      </c>
      <c r="Z73" s="25"/>
      <c r="AA73" s="25"/>
      <c r="AB73" s="25"/>
      <c r="AC73" s="25"/>
      <c r="AD73" s="26"/>
    </row>
    <row r="74" spans="1:30" ht="13.5" customHeight="1" x14ac:dyDescent="0.15">
      <c r="M74" s="23"/>
      <c r="N74" s="23"/>
      <c r="O74" s="23"/>
      <c r="P74" s="23"/>
      <c r="Q74" s="23"/>
      <c r="R74" s="23"/>
      <c r="S74" s="23"/>
      <c r="T74" s="23"/>
      <c r="U74" s="24"/>
      <c r="V74" s="24"/>
      <c r="W74" s="24"/>
      <c r="X74" s="25"/>
      <c r="Y74" s="25"/>
      <c r="Z74" s="25"/>
      <c r="AA74" s="25"/>
      <c r="AB74" s="25"/>
      <c r="AC74" s="2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39" t="s">
        <v>30</v>
      </c>
      <c r="B83" s="31"/>
      <c r="C83" s="31"/>
      <c r="D83" s="31"/>
      <c r="E83" s="31"/>
      <c r="F83" s="31"/>
      <c r="G83" s="31"/>
      <c r="H83" s="31"/>
      <c r="I83" s="31"/>
      <c r="J83" s="31"/>
      <c r="K83" s="31"/>
      <c r="L83" s="31"/>
      <c r="M83" s="23"/>
      <c r="N83" s="23"/>
      <c r="O83" s="23"/>
      <c r="P83" s="23"/>
      <c r="Q83" s="23"/>
      <c r="R83" s="23"/>
      <c r="S83" s="23"/>
      <c r="T83" s="23"/>
      <c r="U83" s="24"/>
      <c r="V83" s="24"/>
      <c r="W83" s="24"/>
      <c r="X83" s="25"/>
      <c r="Y83" s="25"/>
      <c r="Z83" s="25"/>
      <c r="AA83" s="25"/>
      <c r="AB83" s="25"/>
      <c r="AC83" s="25"/>
      <c r="AD83" s="26"/>
    </row>
    <row r="84" spans="1:30" ht="27" customHeight="1" thickBot="1" x14ac:dyDescent="0.2">
      <c r="A84" s="139" t="s">
        <v>241</v>
      </c>
      <c r="B84" s="339" t="s">
        <v>21</v>
      </c>
      <c r="C84" s="375"/>
      <c r="D84" s="345" t="s">
        <v>27</v>
      </c>
      <c r="E84" s="346"/>
      <c r="F84" s="346"/>
      <c r="G84" s="42"/>
      <c r="H84" s="425" t="s">
        <v>273</v>
      </c>
      <c r="I84" s="426"/>
      <c r="J84" s="427"/>
      <c r="K84" s="4"/>
      <c r="L84" s="43"/>
      <c r="M84" s="256"/>
      <c r="N84" s="256"/>
      <c r="O84" s="256"/>
      <c r="P84" s="428"/>
      <c r="Q84" s="428"/>
      <c r="R84" s="23"/>
      <c r="S84" s="23"/>
      <c r="T84" s="23"/>
      <c r="U84" s="24"/>
      <c r="V84" s="24"/>
      <c r="W84" s="24"/>
      <c r="X84" s="25"/>
      <c r="Y84" s="25"/>
      <c r="Z84" s="25"/>
      <c r="AA84" s="25"/>
      <c r="AB84" s="25"/>
      <c r="AC84" s="25"/>
      <c r="AD84" s="26"/>
    </row>
    <row r="85" spans="1:30" ht="13.5" customHeight="1" x14ac:dyDescent="0.15">
      <c r="A85" s="6"/>
      <c r="B85" s="321"/>
      <c r="C85" s="416"/>
      <c r="D85" s="417">
        <f>B85*C25</f>
        <v>0</v>
      </c>
      <c r="E85" s="418"/>
      <c r="F85" s="419"/>
      <c r="G85" s="36"/>
      <c r="H85" s="36"/>
      <c r="I85" s="36"/>
      <c r="J85" s="24"/>
      <c r="K85" s="24"/>
      <c r="L85" s="44"/>
      <c r="M85" s="33"/>
      <c r="N85" s="23"/>
      <c r="O85" s="23"/>
      <c r="P85" s="23"/>
      <c r="Q85" s="23"/>
      <c r="R85" s="23"/>
      <c r="S85" s="23"/>
      <c r="T85" s="23"/>
      <c r="U85" s="24"/>
      <c r="V85" s="24"/>
      <c r="W85" s="24"/>
      <c r="X85" s="25"/>
      <c r="Y85" s="25"/>
      <c r="Z85" s="25"/>
      <c r="AA85" s="25"/>
      <c r="AB85" s="25"/>
      <c r="AC85" s="25"/>
      <c r="AD85" s="26"/>
    </row>
    <row r="86" spans="1:30" ht="13.5" customHeight="1" x14ac:dyDescent="0.15">
      <c r="A86" s="6"/>
      <c r="B86" s="321"/>
      <c r="C86" s="416"/>
      <c r="D86" s="417">
        <f>B86*C25</f>
        <v>0</v>
      </c>
      <c r="E86" s="418"/>
      <c r="F86" s="419"/>
      <c r="G86" s="36"/>
      <c r="H86" s="36"/>
      <c r="I86" s="36"/>
      <c r="J86" s="24"/>
      <c r="K86" s="24"/>
      <c r="L86" s="44"/>
      <c r="M86" s="23"/>
      <c r="N86" s="23"/>
      <c r="O86" s="23"/>
      <c r="P86" s="23"/>
      <c r="Q86" s="23"/>
      <c r="R86" s="23"/>
      <c r="S86" s="23"/>
      <c r="T86" s="23"/>
      <c r="U86" s="24"/>
      <c r="V86" s="24"/>
      <c r="W86" s="24"/>
      <c r="X86" s="25"/>
      <c r="Y86" s="25"/>
      <c r="Z86" s="25"/>
      <c r="AA86" s="25"/>
      <c r="AB86" s="25"/>
      <c r="AC86" s="25"/>
      <c r="AD86" s="26"/>
    </row>
    <row r="87" spans="1:30" ht="13.5" customHeight="1" x14ac:dyDescent="0.15">
      <c r="A87" s="6"/>
      <c r="B87" s="321"/>
      <c r="C87" s="416"/>
      <c r="D87" s="417">
        <f>B87*C25</f>
        <v>0</v>
      </c>
      <c r="E87" s="418"/>
      <c r="F87" s="419"/>
      <c r="G87" s="36"/>
      <c r="H87" s="36"/>
      <c r="I87" s="36"/>
      <c r="J87" s="24"/>
      <c r="K87" s="24"/>
      <c r="L87" s="44"/>
      <c r="M87" s="23"/>
      <c r="N87" s="23"/>
      <c r="O87" s="23"/>
      <c r="P87" s="23"/>
      <c r="Q87" s="23"/>
      <c r="R87" s="23"/>
      <c r="S87" s="23"/>
      <c r="T87" s="23"/>
      <c r="U87" s="24"/>
      <c r="V87" s="24"/>
      <c r="W87" s="24"/>
      <c r="X87" s="25"/>
      <c r="Y87" s="25"/>
      <c r="Z87" s="25"/>
      <c r="AA87" s="25"/>
      <c r="AB87" s="25"/>
      <c r="AC87" s="25"/>
      <c r="AD87" s="26"/>
    </row>
    <row r="88" spans="1:30" ht="13.5" customHeight="1" thickBot="1" x14ac:dyDescent="0.2">
      <c r="A88" s="6"/>
      <c r="B88" s="420"/>
      <c r="C88" s="421"/>
      <c r="D88" s="422">
        <f>B88*C25</f>
        <v>0</v>
      </c>
      <c r="E88" s="423"/>
      <c r="F88" s="424"/>
      <c r="G88" s="36"/>
      <c r="H88" s="36"/>
      <c r="I88" s="36"/>
      <c r="J88" s="24"/>
      <c r="K88" s="24"/>
      <c r="L88" s="44"/>
      <c r="M88" s="23"/>
      <c r="N88" s="23"/>
      <c r="O88" s="23"/>
      <c r="P88" s="23"/>
      <c r="Q88" s="23"/>
      <c r="R88" s="23"/>
      <c r="S88" s="23"/>
      <c r="T88" s="23"/>
      <c r="U88" s="24"/>
      <c r="V88" s="24"/>
      <c r="W88" s="24"/>
      <c r="X88" s="25"/>
      <c r="Y88" s="25"/>
      <c r="Z88" s="25"/>
      <c r="AA88" s="25"/>
      <c r="AB88" s="25"/>
      <c r="AC88" s="25"/>
      <c r="AD88" s="26"/>
    </row>
    <row r="89" spans="1:30" ht="13.5" customHeight="1" thickBot="1" x14ac:dyDescent="0.2">
      <c r="A89" s="34"/>
      <c r="B89" s="402" t="s">
        <v>279</v>
      </c>
      <c r="C89" s="403"/>
      <c r="D89" s="404">
        <f>SUM(D85:F88)</f>
        <v>0</v>
      </c>
      <c r="E89" s="405"/>
      <c r="F89" s="406"/>
      <c r="G89" s="24"/>
      <c r="H89" s="36"/>
      <c r="I89" s="36"/>
      <c r="J89" s="24"/>
      <c r="K89" s="24"/>
      <c r="L89" s="44"/>
      <c r="M89" s="23"/>
      <c r="N89" s="23"/>
      <c r="O89" s="23"/>
      <c r="P89" s="23"/>
      <c r="Q89" s="23"/>
      <c r="R89" s="23"/>
      <c r="S89" s="23"/>
      <c r="T89" s="23"/>
      <c r="U89" s="24"/>
      <c r="V89" s="24"/>
      <c r="W89" s="24"/>
      <c r="X89" s="25"/>
      <c r="Y89" s="25"/>
      <c r="Z89" s="25"/>
      <c r="AA89" s="25"/>
      <c r="AB89" s="25"/>
      <c r="AC89" s="25"/>
      <c r="AD89" s="26"/>
    </row>
    <row r="90" spans="1:30" ht="11.25" customHeight="1" x14ac:dyDescent="0.15"/>
    <row r="91" spans="1:30" ht="27.75" customHeight="1" x14ac:dyDescent="0.15">
      <c r="A91" s="407" t="s">
        <v>280</v>
      </c>
      <c r="B91" s="408"/>
      <c r="C91" s="409"/>
      <c r="D91" s="45" t="s">
        <v>28</v>
      </c>
      <c r="E91" s="339" t="s">
        <v>277</v>
      </c>
      <c r="F91" s="287"/>
      <c r="G91" s="67" t="s">
        <v>29</v>
      </c>
      <c r="H91" s="410" t="s">
        <v>188</v>
      </c>
      <c r="I91" s="411"/>
      <c r="J91" s="411"/>
      <c r="K91" s="411"/>
    </row>
    <row r="92" spans="1:30" x14ac:dyDescent="0.15">
      <c r="A92" s="352">
        <f>D89</f>
        <v>0</v>
      </c>
      <c r="B92" s="412"/>
      <c r="C92" s="413"/>
      <c r="D92" s="45" t="s">
        <v>28</v>
      </c>
      <c r="E92" s="414">
        <f>K84</f>
        <v>0</v>
      </c>
      <c r="F92" s="414"/>
      <c r="G92" s="67" t="s">
        <v>29</v>
      </c>
      <c r="H92" s="415">
        <f>A92*E92</f>
        <v>0</v>
      </c>
      <c r="I92" s="415"/>
      <c r="J92" s="415"/>
      <c r="K92" s="415"/>
    </row>
    <row r="93" spans="1:30" x14ac:dyDescent="0.15">
      <c r="A93" s="24"/>
      <c r="B93" s="24"/>
      <c r="C93" s="24"/>
      <c r="D93" s="24"/>
      <c r="E93" s="24"/>
      <c r="F93" s="24"/>
      <c r="G93" s="24"/>
      <c r="H93" s="24"/>
      <c r="I93" s="24"/>
      <c r="J93" s="24"/>
      <c r="K93" s="24"/>
    </row>
    <row r="94" spans="1:30" x14ac:dyDescent="0.15">
      <c r="A94" s="38" t="s">
        <v>259</v>
      </c>
      <c r="B94" s="159"/>
      <c r="C94" s="159"/>
      <c r="D94" s="159"/>
      <c r="E94" s="159"/>
      <c r="F94" s="159"/>
      <c r="G94" s="159"/>
      <c r="H94" s="159"/>
      <c r="I94" s="159"/>
      <c r="J94" s="159"/>
      <c r="K94" s="159"/>
    </row>
    <row r="95" spans="1:30" ht="14.25" thickBot="1" x14ac:dyDescent="0.2">
      <c r="A95" s="155" t="s">
        <v>30</v>
      </c>
      <c r="B95" s="159"/>
      <c r="C95" s="159"/>
      <c r="D95" s="159"/>
      <c r="E95" s="159"/>
      <c r="F95" s="159"/>
      <c r="G95" s="159"/>
      <c r="H95" s="159"/>
      <c r="I95" s="159"/>
      <c r="J95" s="159"/>
      <c r="K95" s="159"/>
    </row>
    <row r="96" spans="1:30" ht="27" customHeight="1" thickBot="1" x14ac:dyDescent="0.2">
      <c r="A96" s="158" t="s">
        <v>241</v>
      </c>
      <c r="B96" s="339" t="s">
        <v>261</v>
      </c>
      <c r="C96" s="375"/>
      <c r="D96" s="345" t="s">
        <v>269</v>
      </c>
      <c r="E96" s="346"/>
      <c r="F96" s="346"/>
      <c r="G96" s="42"/>
      <c r="H96" s="425" t="s">
        <v>274</v>
      </c>
      <c r="I96" s="426"/>
      <c r="J96" s="427"/>
      <c r="K96" s="4"/>
      <c r="L96" s="43"/>
      <c r="M96" s="256"/>
      <c r="N96" s="256"/>
      <c r="O96" s="256"/>
      <c r="P96" s="428"/>
      <c r="Q96" s="428"/>
      <c r="R96" s="23"/>
      <c r="S96" s="23"/>
      <c r="T96" s="23"/>
      <c r="U96" s="159"/>
      <c r="V96" s="159"/>
      <c r="W96" s="159"/>
      <c r="X96" s="160"/>
      <c r="Y96" s="160"/>
      <c r="Z96" s="160"/>
      <c r="AA96" s="160"/>
      <c r="AB96" s="160"/>
      <c r="AC96" s="160"/>
      <c r="AD96" s="26"/>
    </row>
    <row r="97" spans="1:30" ht="13.5" customHeight="1" x14ac:dyDescent="0.15">
      <c r="A97" s="6"/>
      <c r="B97" s="321"/>
      <c r="C97" s="416"/>
      <c r="D97" s="417">
        <f>B97*C23</f>
        <v>0</v>
      </c>
      <c r="E97" s="418"/>
      <c r="F97" s="419"/>
      <c r="G97" s="36"/>
      <c r="H97" s="36"/>
      <c r="I97" s="36"/>
      <c r="J97" s="159"/>
      <c r="K97" s="159"/>
      <c r="L97" s="44"/>
      <c r="M97" s="33"/>
      <c r="N97" s="23"/>
      <c r="O97" s="23"/>
      <c r="P97" s="23"/>
      <c r="Q97" s="23"/>
      <c r="R97" s="23"/>
      <c r="S97" s="23"/>
      <c r="T97" s="23"/>
      <c r="U97" s="159"/>
      <c r="V97" s="159"/>
      <c r="W97" s="159"/>
      <c r="X97" s="160"/>
      <c r="Y97" s="160"/>
      <c r="Z97" s="160"/>
      <c r="AA97" s="160"/>
      <c r="AB97" s="160"/>
      <c r="AC97" s="160"/>
      <c r="AD97" s="26"/>
    </row>
    <row r="98" spans="1:30" ht="13.5" customHeight="1" x14ac:dyDescent="0.15">
      <c r="A98" s="6"/>
      <c r="B98" s="321"/>
      <c r="C98" s="416"/>
      <c r="D98" s="417">
        <f>B98*C23</f>
        <v>0</v>
      </c>
      <c r="E98" s="418"/>
      <c r="F98" s="419"/>
      <c r="G98" s="36"/>
      <c r="H98" s="36"/>
      <c r="I98" s="36"/>
      <c r="J98" s="159"/>
      <c r="K98" s="159"/>
      <c r="L98" s="44"/>
      <c r="M98" s="23"/>
      <c r="N98" s="23"/>
      <c r="O98" s="23"/>
      <c r="P98" s="23"/>
      <c r="Q98" s="23"/>
      <c r="R98" s="23"/>
      <c r="S98" s="23"/>
      <c r="T98" s="23"/>
      <c r="U98" s="159"/>
      <c r="V98" s="159"/>
      <c r="W98" s="159"/>
      <c r="X98" s="160"/>
      <c r="Y98" s="160"/>
      <c r="Z98" s="160"/>
      <c r="AA98" s="160"/>
      <c r="AB98" s="160"/>
      <c r="AC98" s="160"/>
      <c r="AD98" s="26"/>
    </row>
    <row r="99" spans="1:30" ht="13.5" customHeight="1" x14ac:dyDescent="0.15">
      <c r="A99" s="6"/>
      <c r="B99" s="321"/>
      <c r="C99" s="416"/>
      <c r="D99" s="417">
        <f>B99*C23</f>
        <v>0</v>
      </c>
      <c r="E99" s="418"/>
      <c r="F99" s="419"/>
      <c r="G99" s="36"/>
      <c r="H99" s="36"/>
      <c r="I99" s="36"/>
      <c r="J99" s="159"/>
      <c r="K99" s="159"/>
      <c r="L99" s="44"/>
      <c r="M99" s="23"/>
      <c r="N99" s="23"/>
      <c r="O99" s="23"/>
      <c r="P99" s="23"/>
      <c r="Q99" s="23"/>
      <c r="R99" s="23"/>
      <c r="S99" s="23"/>
      <c r="T99" s="23"/>
      <c r="U99" s="159"/>
      <c r="V99" s="159"/>
      <c r="W99" s="159"/>
      <c r="X99" s="160"/>
      <c r="Y99" s="160"/>
      <c r="Z99" s="160"/>
      <c r="AA99" s="160"/>
      <c r="AB99" s="160"/>
      <c r="AC99" s="160"/>
      <c r="AD99" s="26"/>
    </row>
    <row r="100" spans="1:30" ht="13.5" customHeight="1" thickBot="1" x14ac:dyDescent="0.2">
      <c r="A100" s="6"/>
      <c r="B100" s="420"/>
      <c r="C100" s="421"/>
      <c r="D100" s="422">
        <f>B100*C23</f>
        <v>0</v>
      </c>
      <c r="E100" s="423"/>
      <c r="F100" s="424"/>
      <c r="G100" s="36"/>
      <c r="H100" s="36"/>
      <c r="I100" s="36"/>
      <c r="J100" s="159"/>
      <c r="K100" s="159"/>
      <c r="L100" s="44"/>
      <c r="M100" s="23"/>
      <c r="N100" s="23"/>
      <c r="O100" s="23"/>
      <c r="P100" s="23"/>
      <c r="Q100" s="23"/>
      <c r="R100" s="23"/>
      <c r="S100" s="23"/>
      <c r="T100" s="23"/>
      <c r="U100" s="159"/>
      <c r="V100" s="159"/>
      <c r="W100" s="159"/>
      <c r="X100" s="160"/>
      <c r="Y100" s="160"/>
      <c r="Z100" s="160"/>
      <c r="AA100" s="160"/>
      <c r="AB100" s="160"/>
      <c r="AC100" s="160"/>
      <c r="AD100" s="26"/>
    </row>
    <row r="101" spans="1:30" ht="13.5" customHeight="1" thickBot="1" x14ac:dyDescent="0.2">
      <c r="A101" s="34"/>
      <c r="B101" s="402" t="s">
        <v>281</v>
      </c>
      <c r="C101" s="403"/>
      <c r="D101" s="404">
        <f>SUM(D97:F100)</f>
        <v>0</v>
      </c>
      <c r="E101" s="405"/>
      <c r="F101" s="406"/>
      <c r="G101" s="159"/>
      <c r="H101" s="36"/>
      <c r="I101" s="36"/>
      <c r="J101" s="159"/>
      <c r="K101" s="159"/>
      <c r="L101" s="44"/>
      <c r="M101" s="23"/>
      <c r="N101" s="23"/>
      <c r="O101" s="23"/>
      <c r="P101" s="23"/>
      <c r="Q101" s="23"/>
      <c r="R101" s="23"/>
      <c r="S101" s="23"/>
      <c r="T101" s="23"/>
      <c r="U101" s="159"/>
      <c r="V101" s="159"/>
      <c r="W101" s="159"/>
      <c r="X101" s="160"/>
      <c r="Y101" s="160"/>
      <c r="Z101" s="160"/>
      <c r="AA101" s="160"/>
      <c r="AB101" s="160"/>
      <c r="AC101" s="160"/>
      <c r="AD101" s="26"/>
    </row>
    <row r="102" spans="1:30" ht="11.25" customHeight="1" x14ac:dyDescent="0.15"/>
    <row r="103" spans="1:30" ht="27.75" customHeight="1" x14ac:dyDescent="0.15">
      <c r="A103" s="407" t="s">
        <v>282</v>
      </c>
      <c r="B103" s="408"/>
      <c r="C103" s="409"/>
      <c r="D103" s="161" t="s">
        <v>28</v>
      </c>
      <c r="E103" s="339" t="s">
        <v>276</v>
      </c>
      <c r="F103" s="287"/>
      <c r="G103" s="67" t="s">
        <v>29</v>
      </c>
      <c r="H103" s="410" t="s">
        <v>271</v>
      </c>
      <c r="I103" s="411"/>
      <c r="J103" s="411"/>
      <c r="K103" s="411"/>
    </row>
    <row r="104" spans="1:30" x14ac:dyDescent="0.15">
      <c r="A104" s="352">
        <f>D101</f>
        <v>0</v>
      </c>
      <c r="B104" s="412"/>
      <c r="C104" s="413"/>
      <c r="D104" s="161" t="s">
        <v>28</v>
      </c>
      <c r="E104" s="414">
        <f>K96</f>
        <v>0</v>
      </c>
      <c r="F104" s="414"/>
      <c r="G104" s="67" t="s">
        <v>29</v>
      </c>
      <c r="H104" s="415">
        <f>A104*E104</f>
        <v>0</v>
      </c>
      <c r="I104" s="415"/>
      <c r="J104" s="415"/>
      <c r="K104" s="415"/>
    </row>
    <row r="105" spans="1:30" x14ac:dyDescent="0.15">
      <c r="A105" s="159"/>
      <c r="B105" s="159"/>
      <c r="C105" s="159"/>
      <c r="D105" s="159"/>
      <c r="E105" s="159"/>
      <c r="F105" s="159"/>
      <c r="G105" s="159"/>
      <c r="H105" s="159"/>
      <c r="I105" s="159"/>
      <c r="J105" s="159"/>
      <c r="K105" s="159"/>
    </row>
    <row r="106" spans="1:30" x14ac:dyDescent="0.15">
      <c r="A106" s="38" t="s">
        <v>260</v>
      </c>
      <c r="B106" s="159"/>
      <c r="C106" s="159"/>
      <c r="D106" s="159"/>
      <c r="E106" s="159"/>
      <c r="F106" s="159"/>
      <c r="G106" s="159"/>
      <c r="H106" s="159"/>
      <c r="I106" s="159"/>
      <c r="J106" s="159"/>
      <c r="K106" s="159"/>
    </row>
    <row r="107" spans="1:30" ht="14.25" thickBot="1" x14ac:dyDescent="0.2">
      <c r="A107" s="155" t="s">
        <v>30</v>
      </c>
      <c r="B107" s="159"/>
      <c r="C107" s="159"/>
      <c r="D107" s="159"/>
      <c r="E107" s="159"/>
      <c r="F107" s="159"/>
      <c r="G107" s="159"/>
      <c r="H107" s="159"/>
      <c r="I107" s="159"/>
      <c r="J107" s="159"/>
      <c r="K107" s="159"/>
    </row>
    <row r="108" spans="1:30" ht="27" customHeight="1" thickBot="1" x14ac:dyDescent="0.2">
      <c r="A108" s="158"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59"/>
      <c r="V108" s="159"/>
      <c r="W108" s="159"/>
      <c r="X108" s="160"/>
      <c r="Y108" s="160"/>
      <c r="Z108" s="160"/>
      <c r="AA108" s="160"/>
      <c r="AB108" s="160"/>
      <c r="AC108" s="160"/>
      <c r="AD108" s="26"/>
    </row>
    <row r="109" spans="1:30" ht="13.5" customHeight="1" x14ac:dyDescent="0.15">
      <c r="A109" s="6"/>
      <c r="B109" s="321"/>
      <c r="C109" s="416"/>
      <c r="D109" s="417">
        <f>B109*C24</f>
        <v>0</v>
      </c>
      <c r="E109" s="418"/>
      <c r="F109" s="419"/>
      <c r="G109" s="36"/>
      <c r="H109" s="36"/>
      <c r="I109" s="36"/>
      <c r="J109" s="159"/>
      <c r="K109" s="159"/>
      <c r="L109" s="44"/>
      <c r="M109" s="33"/>
      <c r="N109" s="23"/>
      <c r="O109" s="23"/>
      <c r="P109" s="23"/>
      <c r="Q109" s="23"/>
      <c r="R109" s="23"/>
      <c r="S109" s="23"/>
      <c r="T109" s="23"/>
      <c r="U109" s="159"/>
      <c r="V109" s="159"/>
      <c r="W109" s="159"/>
      <c r="X109" s="160"/>
      <c r="Y109" s="160"/>
      <c r="Z109" s="160"/>
      <c r="AA109" s="160"/>
      <c r="AB109" s="160"/>
      <c r="AC109" s="160"/>
      <c r="AD109" s="26"/>
    </row>
    <row r="110" spans="1:30" ht="13.5" customHeight="1" x14ac:dyDescent="0.15">
      <c r="A110" s="6"/>
      <c r="B110" s="321"/>
      <c r="C110" s="416"/>
      <c r="D110" s="417">
        <f>B110*C24</f>
        <v>0</v>
      </c>
      <c r="E110" s="418"/>
      <c r="F110" s="419"/>
      <c r="G110" s="36"/>
      <c r="H110" s="36"/>
      <c r="I110" s="36"/>
      <c r="J110" s="159"/>
      <c r="K110" s="159"/>
      <c r="L110" s="44"/>
      <c r="M110" s="23"/>
      <c r="N110" s="23"/>
      <c r="O110" s="23"/>
      <c r="P110" s="23"/>
      <c r="Q110" s="23"/>
      <c r="R110" s="23"/>
      <c r="S110" s="23"/>
      <c r="T110" s="23"/>
      <c r="U110" s="159"/>
      <c r="V110" s="159"/>
      <c r="W110" s="159"/>
      <c r="X110" s="160"/>
      <c r="Y110" s="160"/>
      <c r="Z110" s="160"/>
      <c r="AA110" s="160"/>
      <c r="AB110" s="160"/>
      <c r="AC110" s="160"/>
      <c r="AD110" s="26"/>
    </row>
    <row r="111" spans="1:30" ht="13.5" customHeight="1" x14ac:dyDescent="0.15">
      <c r="A111" s="6"/>
      <c r="B111" s="321"/>
      <c r="C111" s="416"/>
      <c r="D111" s="417">
        <f>B111*C24</f>
        <v>0</v>
      </c>
      <c r="E111" s="418"/>
      <c r="F111" s="419"/>
      <c r="G111" s="36"/>
      <c r="H111" s="36"/>
      <c r="I111" s="36"/>
      <c r="J111" s="159"/>
      <c r="K111" s="159"/>
      <c r="L111" s="44"/>
      <c r="M111" s="23"/>
      <c r="N111" s="23"/>
      <c r="O111" s="23"/>
      <c r="P111" s="23"/>
      <c r="Q111" s="23"/>
      <c r="R111" s="23"/>
      <c r="S111" s="23"/>
      <c r="T111" s="23"/>
      <c r="U111" s="159"/>
      <c r="V111" s="159"/>
      <c r="W111" s="159"/>
      <c r="X111" s="160"/>
      <c r="Y111" s="160"/>
      <c r="Z111" s="160"/>
      <c r="AA111" s="160"/>
      <c r="AB111" s="160"/>
      <c r="AC111" s="160"/>
      <c r="AD111" s="26"/>
    </row>
    <row r="112" spans="1:30" ht="13.5" customHeight="1" thickBot="1" x14ac:dyDescent="0.2">
      <c r="A112" s="6"/>
      <c r="B112" s="420"/>
      <c r="C112" s="421"/>
      <c r="D112" s="422">
        <f>B112*C24</f>
        <v>0</v>
      </c>
      <c r="E112" s="423"/>
      <c r="F112" s="424"/>
      <c r="G112" s="36"/>
      <c r="H112" s="36"/>
      <c r="I112" s="36"/>
      <c r="J112" s="159"/>
      <c r="K112" s="159"/>
      <c r="L112" s="44"/>
      <c r="M112" s="23"/>
      <c r="N112" s="23"/>
      <c r="O112" s="23"/>
      <c r="P112" s="23"/>
      <c r="Q112" s="23"/>
      <c r="R112" s="23"/>
      <c r="S112" s="23"/>
      <c r="T112" s="23"/>
      <c r="U112" s="159"/>
      <c r="V112" s="159"/>
      <c r="W112" s="159"/>
      <c r="X112" s="160"/>
      <c r="Y112" s="160"/>
      <c r="Z112" s="160"/>
      <c r="AA112" s="160"/>
      <c r="AB112" s="160"/>
      <c r="AC112" s="160"/>
      <c r="AD112" s="26"/>
    </row>
    <row r="113" spans="1:30" ht="13.5" customHeight="1" thickBot="1" x14ac:dyDescent="0.2">
      <c r="A113" s="34"/>
      <c r="B113" s="402" t="s">
        <v>283</v>
      </c>
      <c r="C113" s="403"/>
      <c r="D113" s="404">
        <f>SUM(D109:F112)</f>
        <v>0</v>
      </c>
      <c r="E113" s="405"/>
      <c r="F113" s="406"/>
      <c r="G113" s="159"/>
      <c r="H113" s="36"/>
      <c r="I113" s="36"/>
      <c r="J113" s="159"/>
      <c r="K113" s="159"/>
      <c r="L113" s="44"/>
      <c r="M113" s="23"/>
      <c r="N113" s="23"/>
      <c r="O113" s="23"/>
      <c r="P113" s="23"/>
      <c r="Q113" s="23"/>
      <c r="R113" s="23"/>
      <c r="S113" s="23"/>
      <c r="T113" s="23"/>
      <c r="U113" s="159"/>
      <c r="V113" s="159"/>
      <c r="W113" s="159"/>
      <c r="X113" s="160"/>
      <c r="Y113" s="160"/>
      <c r="Z113" s="160"/>
      <c r="AA113" s="160"/>
      <c r="AB113" s="160"/>
      <c r="AC113" s="160"/>
      <c r="AD113" s="26"/>
    </row>
    <row r="114" spans="1:30" ht="11.25" customHeight="1" x14ac:dyDescent="0.15"/>
    <row r="115" spans="1:30" ht="27.75" customHeight="1" x14ac:dyDescent="0.15">
      <c r="A115" s="407" t="s">
        <v>284</v>
      </c>
      <c r="B115" s="408"/>
      <c r="C115" s="409"/>
      <c r="D115" s="161" t="s">
        <v>28</v>
      </c>
      <c r="E115" s="339" t="s">
        <v>278</v>
      </c>
      <c r="F115" s="287"/>
      <c r="G115" s="67" t="s">
        <v>29</v>
      </c>
      <c r="H115" s="410" t="s">
        <v>272</v>
      </c>
      <c r="I115" s="411"/>
      <c r="J115" s="411"/>
      <c r="K115" s="411"/>
    </row>
    <row r="116" spans="1:30" x14ac:dyDescent="0.15">
      <c r="A116" s="352">
        <f>D113</f>
        <v>0</v>
      </c>
      <c r="B116" s="412"/>
      <c r="C116" s="413"/>
      <c r="D116" s="161" t="s">
        <v>28</v>
      </c>
      <c r="E116" s="414">
        <f>K108</f>
        <v>0</v>
      </c>
      <c r="F116" s="414"/>
      <c r="G116" s="67" t="s">
        <v>29</v>
      </c>
      <c r="H116" s="415">
        <f>A116*E116</f>
        <v>0</v>
      </c>
      <c r="I116" s="415"/>
      <c r="J116" s="415"/>
      <c r="K116" s="415"/>
    </row>
    <row r="117" spans="1:30" ht="14.25" thickBot="1" x14ac:dyDescent="0.2">
      <c r="A117" s="159"/>
      <c r="B117" s="159"/>
      <c r="C117" s="159"/>
      <c r="D117" s="159"/>
      <c r="E117" s="159"/>
      <c r="F117" s="159"/>
      <c r="G117" s="159"/>
      <c r="H117" s="159"/>
      <c r="I117" s="159"/>
      <c r="J117" s="159"/>
      <c r="K117" s="159"/>
    </row>
    <row r="118" spans="1:30" ht="14.25" thickBot="1" x14ac:dyDescent="0.2">
      <c r="C118" s="432" t="s">
        <v>287</v>
      </c>
      <c r="D118" s="433"/>
      <c r="E118" s="433"/>
      <c r="F118" s="433"/>
      <c r="G118" s="433"/>
      <c r="H118" s="130">
        <f>H92+H104+H116</f>
        <v>0</v>
      </c>
      <c r="I118" s="159"/>
      <c r="J118" s="159"/>
      <c r="K118" s="159"/>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46"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39"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06"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52"/>
      <c r="D130" s="49"/>
      <c r="E130" s="49"/>
      <c r="F130" s="40"/>
      <c r="G130" s="49"/>
      <c r="H130" s="49"/>
      <c r="I130" s="40"/>
      <c r="J130" s="40"/>
      <c r="K130" s="40"/>
      <c r="L130" s="40"/>
      <c r="M130" s="40"/>
      <c r="N130" s="40"/>
      <c r="O130" s="40"/>
      <c r="P130" s="40"/>
      <c r="Q130" s="40"/>
      <c r="R130" s="40"/>
      <c r="S130" s="40"/>
      <c r="T130" s="40"/>
      <c r="U130" s="40"/>
    </row>
    <row r="131" spans="1:30" x14ac:dyDescent="0.15">
      <c r="A131" s="53"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06"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53"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53"/>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53"/>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39"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55" customFormat="1" ht="35.25" customHeight="1" x14ac:dyDescent="0.15">
      <c r="A142" s="504"/>
      <c r="B142" s="504"/>
      <c r="C142" s="107" t="s">
        <v>228</v>
      </c>
      <c r="D142" s="108" t="s">
        <v>38</v>
      </c>
      <c r="E142" s="107" t="s">
        <v>39</v>
      </c>
      <c r="F142" s="108" t="s">
        <v>38</v>
      </c>
      <c r="G142" s="109" t="s">
        <v>40</v>
      </c>
      <c r="H142" s="108"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58"/>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24"/>
      <c r="F146" s="24"/>
      <c r="G146" s="24"/>
      <c r="H146" s="24"/>
      <c r="I146" s="59"/>
      <c r="J146" s="59"/>
      <c r="K146" s="59"/>
      <c r="AA146" s="31"/>
      <c r="AB146" s="31"/>
      <c r="AC146" s="60"/>
      <c r="AD146" s="60"/>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09" t="s">
        <v>45</v>
      </c>
      <c r="B149" s="108" t="s">
        <v>46</v>
      </c>
      <c r="C149" s="109" t="s">
        <v>190</v>
      </c>
      <c r="D149" s="111" t="s">
        <v>29</v>
      </c>
      <c r="E149" s="109" t="s">
        <v>191</v>
      </c>
      <c r="F149" s="111" t="s">
        <v>28</v>
      </c>
      <c r="G149" s="107" t="s">
        <v>192</v>
      </c>
      <c r="H149" s="111" t="s">
        <v>29</v>
      </c>
      <c r="I149" s="502" t="s">
        <v>47</v>
      </c>
      <c r="J149" s="502"/>
      <c r="K149" s="502"/>
      <c r="N149" s="503" t="s">
        <v>48</v>
      </c>
      <c r="O149" s="374"/>
      <c r="P149" s="157">
        <v>1</v>
      </c>
      <c r="Q149" s="157">
        <v>2</v>
      </c>
      <c r="R149" s="157">
        <v>3</v>
      </c>
      <c r="S149" s="157">
        <v>4</v>
      </c>
      <c r="T149" s="157">
        <v>5</v>
      </c>
      <c r="U149" s="157">
        <v>6</v>
      </c>
      <c r="V149" s="157">
        <v>7</v>
      </c>
      <c r="W149" s="157">
        <v>8</v>
      </c>
      <c r="X149" s="157">
        <v>9</v>
      </c>
      <c r="Y149" s="157">
        <v>10</v>
      </c>
      <c r="Z149" s="157">
        <v>11</v>
      </c>
      <c r="AA149" s="157">
        <v>12</v>
      </c>
      <c r="AB149" s="375" t="s">
        <v>49</v>
      </c>
      <c r="AC149" s="353"/>
      <c r="AD149" s="178" t="s">
        <v>170</v>
      </c>
    </row>
    <row r="150" spans="1:31" x14ac:dyDescent="0.15">
      <c r="A150" s="1"/>
      <c r="B150" s="45" t="s">
        <v>46</v>
      </c>
      <c r="C150" s="5"/>
      <c r="D150" s="45" t="s">
        <v>29</v>
      </c>
      <c r="E150" s="63">
        <f>A150*C150</f>
        <v>0</v>
      </c>
      <c r="F150" s="45" t="s">
        <v>28</v>
      </c>
      <c r="G150" s="45">
        <f>E143</f>
        <v>0</v>
      </c>
      <c r="H150" s="45"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162"/>
      <c r="AC152" s="162"/>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45"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24"/>
      <c r="B155" s="24"/>
      <c r="C155" s="24"/>
      <c r="D155" s="24"/>
      <c r="E155" s="24"/>
      <c r="F155" s="24"/>
      <c r="G155" s="24"/>
      <c r="H155" s="24"/>
      <c r="I155" s="24"/>
      <c r="J155" s="24"/>
      <c r="K155" s="24"/>
    </row>
    <row r="156" spans="1:31" x14ac:dyDescent="0.15">
      <c r="A156" s="4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ht="17.25" x14ac:dyDescent="0.15">
      <c r="A157" s="13" t="s">
        <v>127</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x14ac:dyDescent="0.15">
      <c r="A158" s="39"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39"/>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46" t="s">
        <v>128</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x14ac:dyDescent="0.15">
      <c r="A161" s="46"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2"/>
      <c r="C162" s="12"/>
      <c r="D162" s="68"/>
      <c r="E162" s="12"/>
      <c r="F162" s="12"/>
      <c r="G162" s="24"/>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x14ac:dyDescent="0.15">
      <c r="A163" s="41" t="s">
        <v>87</v>
      </c>
      <c r="B163" s="12"/>
      <c r="C163" s="12"/>
      <c r="D163" s="68"/>
      <c r="E163" s="12"/>
      <c r="F163" s="12"/>
      <c r="G163" s="24"/>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x14ac:dyDescent="0.15">
      <c r="A164" s="41"/>
      <c r="B164" s="12"/>
      <c r="C164" s="12"/>
      <c r="D164" s="68"/>
      <c r="E164" s="12"/>
      <c r="F164" s="12"/>
      <c r="G164" s="24"/>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x14ac:dyDescent="0.15">
      <c r="A165" s="69" t="s">
        <v>111</v>
      </c>
      <c r="B165" s="12"/>
      <c r="C165" s="12"/>
      <c r="D165" s="70"/>
      <c r="E165" s="12"/>
      <c r="F165" s="12"/>
      <c r="G165" s="71"/>
      <c r="H165" s="7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x14ac:dyDescent="0.15">
      <c r="A166" s="40" t="s">
        <v>112</v>
      </c>
      <c r="B166" s="12"/>
      <c r="C166" s="12"/>
      <c r="D166" s="68"/>
      <c r="E166" s="12"/>
      <c r="F166" s="12"/>
      <c r="G166" s="24"/>
      <c r="H166" s="24"/>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x14ac:dyDescent="0.15">
      <c r="A167" s="40" t="s">
        <v>113</v>
      </c>
      <c r="B167" s="12"/>
      <c r="C167" s="12"/>
      <c r="D167" s="68"/>
      <c r="E167" s="12"/>
      <c r="F167" s="12"/>
      <c r="G167" s="24"/>
      <c r="H167" s="24"/>
      <c r="I167" s="12"/>
      <c r="J167" s="41"/>
      <c r="K167" s="40"/>
      <c r="L167" s="12"/>
      <c r="M167" s="12"/>
      <c r="N167" s="12"/>
      <c r="O167" s="12"/>
      <c r="P167" s="12"/>
      <c r="Q167" s="12"/>
      <c r="R167" s="12"/>
      <c r="S167" s="12"/>
      <c r="T167" s="12"/>
      <c r="U167" s="12"/>
      <c r="V167" s="12"/>
      <c r="W167" s="12"/>
      <c r="X167" s="12"/>
      <c r="Y167" s="12"/>
      <c r="Z167" s="12"/>
      <c r="AA167" s="12"/>
      <c r="AB167" s="12"/>
      <c r="AC167" s="12"/>
      <c r="AD167" s="12"/>
      <c r="AE167" s="12"/>
    </row>
    <row r="168" spans="1:31" x14ac:dyDescent="0.15">
      <c r="A168" s="41"/>
      <c r="B168" s="12"/>
      <c r="C168" s="12"/>
      <c r="D168" s="68"/>
      <c r="E168" s="12"/>
      <c r="F168" s="12"/>
      <c r="G168" s="24"/>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x14ac:dyDescent="0.15">
      <c r="A169" s="12" t="s">
        <v>205</v>
      </c>
      <c r="B169" s="12"/>
      <c r="C169" s="12"/>
      <c r="D169" s="68"/>
      <c r="E169" s="12"/>
      <c r="F169" s="12"/>
      <c r="G169" s="24"/>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x14ac:dyDescent="0.15">
      <c r="A170" s="41" t="s">
        <v>94</v>
      </c>
      <c r="B170" s="12"/>
      <c r="C170" s="12"/>
      <c r="D170" s="68"/>
      <c r="E170" s="12"/>
      <c r="F170" s="12"/>
      <c r="G170" s="24"/>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ht="14.25" thickBot="1" x14ac:dyDescent="0.2">
      <c r="A171" s="41" t="s">
        <v>110</v>
      </c>
      <c r="B171" s="12"/>
      <c r="C171" s="12"/>
      <c r="D171" s="68"/>
      <c r="E171" s="12"/>
      <c r="F171" s="12"/>
      <c r="G171" s="24"/>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ht="27.75" customHeight="1" thickBot="1" x14ac:dyDescent="0.2">
      <c r="A172" s="504"/>
      <c r="B172" s="504"/>
      <c r="C172" s="127" t="s">
        <v>194</v>
      </c>
      <c r="D172" s="339" t="s">
        <v>171</v>
      </c>
      <c r="E172" s="287"/>
      <c r="F172" s="107" t="s">
        <v>51</v>
      </c>
      <c r="G172" s="345" t="s">
        <v>172</v>
      </c>
      <c r="H172" s="346"/>
      <c r="I172" s="346"/>
      <c r="J172" s="12"/>
      <c r="K172" s="347" t="s">
        <v>173</v>
      </c>
      <c r="L172" s="348"/>
      <c r="M172" s="348"/>
      <c r="N172" s="349"/>
      <c r="O172" s="269">
        <f>G173+G174</f>
        <v>0</v>
      </c>
      <c r="P172" s="270"/>
      <c r="Q172" s="12"/>
      <c r="R172" s="12"/>
      <c r="S172" s="12"/>
      <c r="T172" s="12"/>
      <c r="U172" s="12"/>
      <c r="V172" s="12"/>
      <c r="W172" s="12"/>
      <c r="X172" s="12"/>
      <c r="Y172" s="12"/>
      <c r="Z172" s="12"/>
      <c r="AA172" s="12"/>
      <c r="AB172" s="12"/>
      <c r="AC172" s="12"/>
      <c r="AD172" s="12"/>
      <c r="AE172" s="12"/>
    </row>
    <row r="173" spans="1:31" ht="30.75" customHeight="1" x14ac:dyDescent="0.15">
      <c r="A173" s="339" t="s">
        <v>52</v>
      </c>
      <c r="B173" s="287"/>
      <c r="C173" s="5"/>
      <c r="D173" s="340">
        <f>P6/12</f>
        <v>0</v>
      </c>
      <c r="E173" s="341"/>
      <c r="F173" s="9"/>
      <c r="G173" s="340">
        <f>C173*D173*F173*0.28</f>
        <v>0</v>
      </c>
      <c r="H173" s="342"/>
      <c r="I173" s="341"/>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ht="30.75" customHeight="1" x14ac:dyDescent="0.15">
      <c r="A174" s="339" t="s">
        <v>53</v>
      </c>
      <c r="B174" s="287"/>
      <c r="C174" s="5"/>
      <c r="D174" s="340">
        <f>P6/12</f>
        <v>0</v>
      </c>
      <c r="E174" s="341"/>
      <c r="F174" s="9"/>
      <c r="G174" s="340">
        <f>C174*D174*F174*0.28</f>
        <v>0</v>
      </c>
      <c r="H174" s="342"/>
      <c r="I174" s="341"/>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x14ac:dyDescent="0.15">
      <c r="A175" s="41"/>
      <c r="B175" s="12"/>
      <c r="C175" s="12"/>
      <c r="D175" s="68"/>
      <c r="E175" s="12"/>
      <c r="F175" s="12"/>
      <c r="G175" s="24"/>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x14ac:dyDescent="0.15">
      <c r="A176" s="69" t="s">
        <v>84</v>
      </c>
      <c r="B176" s="12"/>
      <c r="C176" s="12"/>
      <c r="D176" s="68"/>
      <c r="E176" s="12"/>
      <c r="F176" s="12"/>
      <c r="G176" s="69" t="s">
        <v>83</v>
      </c>
      <c r="H176" s="24"/>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2" x14ac:dyDescent="0.15">
      <c r="A177" s="334" t="s">
        <v>54</v>
      </c>
      <c r="B177" s="335"/>
      <c r="C177" s="335"/>
      <c r="D177" s="62">
        <v>0.08</v>
      </c>
      <c r="E177" s="12"/>
      <c r="F177" s="64"/>
      <c r="G177" s="334" t="s">
        <v>54</v>
      </c>
      <c r="H177" s="334"/>
      <c r="I177" s="334"/>
      <c r="J177" s="73">
        <v>0.11</v>
      </c>
      <c r="K177" s="12"/>
      <c r="L177" s="12"/>
      <c r="M177" s="12"/>
      <c r="N177" s="12"/>
      <c r="O177" s="12"/>
      <c r="P177" s="12"/>
      <c r="Q177" s="12"/>
      <c r="R177" s="12"/>
      <c r="S177" s="12"/>
      <c r="T177" s="12"/>
      <c r="U177" s="12"/>
      <c r="V177" s="12"/>
      <c r="W177" s="12"/>
      <c r="X177" s="12"/>
      <c r="Y177" s="12"/>
      <c r="Z177" s="12"/>
      <c r="AA177" s="12"/>
      <c r="AB177" s="12"/>
      <c r="AC177" s="12"/>
      <c r="AD177" s="12"/>
      <c r="AE177" s="12"/>
    </row>
    <row r="178" spans="1:32" x14ac:dyDescent="0.15">
      <c r="A178" s="334" t="s">
        <v>55</v>
      </c>
      <c r="B178" s="335"/>
      <c r="C178" s="335"/>
      <c r="D178" s="62">
        <v>0.15</v>
      </c>
      <c r="E178" s="12"/>
      <c r="F178" s="54"/>
      <c r="G178" s="335" t="s">
        <v>55</v>
      </c>
      <c r="H178" s="335"/>
      <c r="I178" s="335"/>
      <c r="J178" s="73">
        <v>0.14000000000000001</v>
      </c>
      <c r="K178" s="12"/>
      <c r="L178" s="12"/>
      <c r="M178" s="12"/>
      <c r="N178" s="12"/>
      <c r="O178" s="12"/>
      <c r="P178" s="12"/>
      <c r="Q178" s="12"/>
      <c r="R178" s="12"/>
      <c r="S178" s="12"/>
      <c r="T178" s="12"/>
      <c r="U178" s="12"/>
      <c r="V178" s="12"/>
      <c r="W178" s="12"/>
      <c r="X178" s="12"/>
      <c r="Y178" s="12"/>
      <c r="Z178" s="12"/>
      <c r="AA178" s="12"/>
      <c r="AB178" s="12"/>
      <c r="AC178" s="12"/>
      <c r="AD178" s="12"/>
      <c r="AE178" s="12"/>
    </row>
    <row r="179" spans="1:32" x14ac:dyDescent="0.15">
      <c r="A179" s="50" t="s">
        <v>92</v>
      </c>
      <c r="B179" s="51"/>
      <c r="C179" s="52"/>
      <c r="D179" s="49"/>
      <c r="E179" s="49"/>
      <c r="F179" s="40"/>
      <c r="G179" s="49"/>
      <c r="H179" s="49"/>
      <c r="I179" s="40"/>
      <c r="J179" s="40"/>
      <c r="K179" s="40"/>
      <c r="L179" s="40"/>
      <c r="M179" s="40"/>
      <c r="N179" s="40"/>
      <c r="O179" s="40"/>
      <c r="P179" s="40"/>
      <c r="Q179" s="40"/>
      <c r="R179" s="40"/>
      <c r="S179" s="40"/>
      <c r="T179" s="40"/>
      <c r="U179" s="40"/>
    </row>
    <row r="180" spans="1:32" x14ac:dyDescent="0.15">
      <c r="A180" s="53"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2"/>
      <c r="C181" s="12"/>
      <c r="D181" s="68"/>
      <c r="E181" s="12"/>
      <c r="F181" s="12"/>
      <c r="G181" s="24"/>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2" x14ac:dyDescent="0.15">
      <c r="A182" s="46" t="s">
        <v>129</v>
      </c>
      <c r="B182" s="12"/>
      <c r="C182" s="12"/>
      <c r="D182" s="68"/>
      <c r="E182" s="12"/>
      <c r="F182" s="12"/>
      <c r="G182" s="24"/>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2" x14ac:dyDescent="0.15">
      <c r="A183" s="69" t="s">
        <v>114</v>
      </c>
      <c r="B183" s="12"/>
      <c r="C183" s="12"/>
      <c r="D183" s="12"/>
      <c r="E183" s="12"/>
      <c r="F183" s="12"/>
      <c r="G183" s="71"/>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2" x14ac:dyDescent="0.15">
      <c r="A184" s="40" t="s">
        <v>95</v>
      </c>
      <c r="B184" s="12"/>
      <c r="C184" s="12"/>
      <c r="D184" s="12"/>
      <c r="E184" s="12"/>
      <c r="F184" s="12"/>
      <c r="G184" s="24"/>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2" x14ac:dyDescent="0.15">
      <c r="A185" s="40" t="s">
        <v>96</v>
      </c>
      <c r="B185" s="12"/>
      <c r="C185" s="12"/>
      <c r="D185" s="12"/>
      <c r="E185" s="12"/>
      <c r="F185" s="12"/>
      <c r="G185" s="24"/>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2" x14ac:dyDescent="0.15">
      <c r="A186" s="4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2" ht="14.25" thickBot="1" x14ac:dyDescent="0.2">
      <c r="A187" s="41" t="s">
        <v>57</v>
      </c>
      <c r="B187" s="12"/>
      <c r="C187" s="12"/>
      <c r="D187" s="12"/>
      <c r="E187" s="12"/>
      <c r="F187" s="12"/>
      <c r="G187" s="12"/>
      <c r="H187" s="12" t="s">
        <v>58</v>
      </c>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2" ht="33.75" customHeight="1" x14ac:dyDescent="0.15">
      <c r="A188" s="112"/>
      <c r="B188" s="107" t="s">
        <v>195</v>
      </c>
      <c r="C188" s="113" t="s">
        <v>196</v>
      </c>
      <c r="D188" s="238" t="s">
        <v>59</v>
      </c>
      <c r="E188" s="107" t="s">
        <v>60</v>
      </c>
      <c r="F188" s="74"/>
      <c r="G188" s="75"/>
      <c r="H188" s="336"/>
      <c r="I188" s="336"/>
      <c r="J188" s="113" t="s">
        <v>61</v>
      </c>
      <c r="K188" s="113" t="s">
        <v>196</v>
      </c>
      <c r="L188" s="337" t="s">
        <v>62</v>
      </c>
      <c r="M188" s="338"/>
      <c r="N188" s="287" t="s">
        <v>197</v>
      </c>
      <c r="O188" s="287"/>
      <c r="P188" s="76"/>
      <c r="Q188" s="313" t="s">
        <v>177</v>
      </c>
      <c r="R188" s="314"/>
      <c r="S188" s="315"/>
      <c r="T188" s="77"/>
      <c r="U188" s="77"/>
      <c r="V188" s="77"/>
      <c r="W188" s="12"/>
      <c r="X188" s="12"/>
      <c r="Y188" s="78"/>
      <c r="Z188" s="78"/>
      <c r="AA188" s="78"/>
      <c r="AB188" s="12"/>
      <c r="AC188" s="12"/>
      <c r="AD188" s="12"/>
      <c r="AE188" s="12"/>
    </row>
    <row r="189" spans="1:32" ht="21.75" customHeight="1" x14ac:dyDescent="0.15">
      <c r="A189" s="113" t="s">
        <v>63</v>
      </c>
      <c r="B189" s="9"/>
      <c r="C189" s="122">
        <f>AE6</f>
        <v>0</v>
      </c>
      <c r="D189" s="9"/>
      <c r="E189" s="122">
        <f>40*B189*0.001*C189*D189</f>
        <v>0</v>
      </c>
      <c r="F189" s="74"/>
      <c r="G189" s="75"/>
      <c r="H189" s="319" t="s">
        <v>64</v>
      </c>
      <c r="I189" s="320"/>
      <c r="J189" s="9"/>
      <c r="K189" s="140">
        <f>AE6</f>
        <v>0</v>
      </c>
      <c r="L189" s="321"/>
      <c r="M189" s="322"/>
      <c r="N189" s="323">
        <f>(40*J189*0.001*K189*L189)-(13.1*J189*0.001*K189*L189)</f>
        <v>0</v>
      </c>
      <c r="O189" s="324"/>
      <c r="P189" s="79"/>
      <c r="Q189" s="316"/>
      <c r="R189" s="317"/>
      <c r="S189" s="318"/>
      <c r="T189" s="77"/>
      <c r="U189" s="77"/>
      <c r="V189" s="77"/>
      <c r="W189" s="12"/>
      <c r="X189" s="12"/>
      <c r="Y189" s="78"/>
      <c r="Z189" s="78"/>
      <c r="AA189" s="78"/>
      <c r="AB189" s="12"/>
      <c r="AC189" s="12"/>
      <c r="AD189" s="12"/>
      <c r="AE189" s="12"/>
      <c r="AF189" s="10" t="s">
        <v>85</v>
      </c>
    </row>
    <row r="190" spans="1:32" ht="21.75" thickBot="1" x14ac:dyDescent="0.2">
      <c r="A190" s="114" t="s">
        <v>65</v>
      </c>
      <c r="B190" s="9"/>
      <c r="C190" s="122">
        <f>AE6</f>
        <v>0</v>
      </c>
      <c r="D190" s="146"/>
      <c r="E190" s="123">
        <f>13.1*B190*0.001*C190*D190</f>
        <v>0</v>
      </c>
      <c r="F190" s="80"/>
      <c r="G190" s="81"/>
      <c r="H190" s="319" t="s">
        <v>66</v>
      </c>
      <c r="I190" s="320"/>
      <c r="J190" s="9"/>
      <c r="K190" s="140">
        <f>AE6</f>
        <v>0</v>
      </c>
      <c r="L190" s="325"/>
      <c r="M190" s="326"/>
      <c r="N190" s="327">
        <f t="shared" ref="N190" si="0">(40*J190*0.001*K190*L190)-(13.1*J190*0.001*K190*L190)</f>
        <v>0</v>
      </c>
      <c r="O190" s="328"/>
      <c r="P190" s="82"/>
      <c r="Q190" s="329">
        <f>(E191+N191)</f>
        <v>0</v>
      </c>
      <c r="R190" s="330"/>
      <c r="S190" s="331"/>
      <c r="T190" s="80"/>
      <c r="U190" s="24"/>
      <c r="V190" s="24"/>
      <c r="W190" s="12"/>
      <c r="X190" s="12"/>
      <c r="Y190" s="80"/>
      <c r="Z190" s="24"/>
      <c r="AA190" s="24"/>
      <c r="AB190" s="12"/>
      <c r="AC190" s="12"/>
      <c r="AD190" s="12"/>
      <c r="AE190" s="12"/>
      <c r="AF190" s="12"/>
    </row>
    <row r="191" spans="1:32" ht="14.25" thickBot="1" x14ac:dyDescent="0.2">
      <c r="A191" s="84"/>
      <c r="B191" s="24"/>
      <c r="C191" s="24"/>
      <c r="D191" s="152" t="s">
        <v>67</v>
      </c>
      <c r="E191" s="125">
        <f>SUM(E189:E190)</f>
        <v>0</v>
      </c>
      <c r="F191" s="80"/>
      <c r="G191" s="81"/>
      <c r="H191" s="24"/>
      <c r="I191" s="24"/>
      <c r="J191" s="24"/>
      <c r="K191" s="35"/>
      <c r="L191" s="301" t="s">
        <v>67</v>
      </c>
      <c r="M191" s="302"/>
      <c r="N191" s="303">
        <f>SUM(N189:O190)</f>
        <v>0</v>
      </c>
      <c r="O191" s="304"/>
      <c r="P191" s="82"/>
      <c r="Q191" s="82"/>
      <c r="R191" s="44"/>
      <c r="S191" s="24"/>
      <c r="T191" s="24"/>
      <c r="U191" s="24"/>
      <c r="V191" s="12"/>
      <c r="W191" s="12"/>
      <c r="X191" s="12"/>
      <c r="Y191" s="12"/>
      <c r="Z191" s="12"/>
      <c r="AA191" s="12"/>
      <c r="AB191" s="12"/>
      <c r="AC191" s="12"/>
      <c r="AD191" s="12"/>
      <c r="AE191" s="12"/>
      <c r="AF191" s="83">
        <v>0.64</v>
      </c>
    </row>
    <row r="192" spans="1:32" x14ac:dyDescent="0.15">
      <c r="F192" s="80"/>
      <c r="G192" s="81"/>
      <c r="P192" s="85"/>
      <c r="Q192" s="85"/>
      <c r="R192" s="68"/>
      <c r="S192" s="24"/>
      <c r="T192" s="24"/>
      <c r="U192" s="24"/>
      <c r="V192" s="12"/>
      <c r="W192" s="12"/>
      <c r="X192" s="12"/>
      <c r="Y192" s="12"/>
      <c r="Z192" s="12"/>
      <c r="AA192" s="12"/>
      <c r="AB192" s="12"/>
      <c r="AC192" s="12"/>
      <c r="AD192" s="12"/>
      <c r="AE192" s="12"/>
      <c r="AF192" s="12">
        <v>0.54800000000000004</v>
      </c>
    </row>
    <row r="193" spans="1:32" x14ac:dyDescent="0.15">
      <c r="A193" s="86" t="s">
        <v>97</v>
      </c>
      <c r="B193" s="87"/>
      <c r="C193" s="87"/>
      <c r="D193" s="87"/>
      <c r="E193" s="87"/>
      <c r="F193" s="87"/>
      <c r="G193" s="87"/>
      <c r="H193" s="69" t="s">
        <v>97</v>
      </c>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v>0.47399999999999998</v>
      </c>
    </row>
    <row r="194" spans="1:32" x14ac:dyDescent="0.15">
      <c r="A194" s="53" t="s">
        <v>35</v>
      </c>
      <c r="B194" s="12"/>
      <c r="C194" s="12"/>
      <c r="D194" s="12"/>
      <c r="E194" s="12"/>
      <c r="F194" s="12"/>
      <c r="G194" s="12"/>
      <c r="H194" s="53" t="s">
        <v>35</v>
      </c>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83">
        <v>0.48</v>
      </c>
    </row>
    <row r="195" spans="1:32" x14ac:dyDescent="0.15">
      <c r="A195" s="53"/>
      <c r="B195" s="12"/>
      <c r="C195" s="12"/>
      <c r="D195" s="12"/>
      <c r="E195" s="12"/>
      <c r="F195" s="12"/>
      <c r="G195" s="12"/>
      <c r="H195" s="53"/>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v>0.624</v>
      </c>
    </row>
    <row r="196" spans="1:32" x14ac:dyDescent="0.15">
      <c r="A196" s="46" t="s">
        <v>130</v>
      </c>
      <c r="B196" s="12"/>
      <c r="C196" s="12"/>
      <c r="D196" s="12"/>
      <c r="E196" s="12"/>
      <c r="F196" s="12"/>
      <c r="G196" s="12"/>
      <c r="H196" s="12"/>
      <c r="I196" s="12"/>
      <c r="J196" s="12"/>
      <c r="K196" s="12"/>
      <c r="L196" s="12"/>
      <c r="M196" s="12"/>
      <c r="N196" s="12"/>
      <c r="O196" s="12"/>
      <c r="P196" s="12"/>
      <c r="Q196" s="12"/>
      <c r="R196" s="12"/>
      <c r="S196" s="83"/>
      <c r="T196" s="12"/>
      <c r="U196" s="12"/>
      <c r="V196" s="12"/>
      <c r="W196" s="12"/>
      <c r="X196" s="12"/>
      <c r="Y196" s="12"/>
      <c r="Z196" s="12"/>
      <c r="AA196" s="12"/>
      <c r="AB196" s="12"/>
      <c r="AC196" s="12"/>
      <c r="AD196" s="12"/>
      <c r="AE196" s="12"/>
      <c r="AF196" s="12">
        <v>0.49299999999999999</v>
      </c>
    </row>
    <row r="197" spans="1:32" x14ac:dyDescent="0.15">
      <c r="A197" s="47" t="s">
        <v>88</v>
      </c>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v>0.69399999999999995</v>
      </c>
    </row>
    <row r="198" spans="1:32" x14ac:dyDescent="0.15">
      <c r="A198" s="40" t="s">
        <v>68</v>
      </c>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v>0.52900000000000003</v>
      </c>
    </row>
    <row r="199" spans="1:32" x14ac:dyDescent="0.15">
      <c r="A199" s="41" t="s">
        <v>108</v>
      </c>
      <c r="B199" s="12"/>
      <c r="C199" s="12"/>
      <c r="D199" s="68"/>
      <c r="E199" s="12"/>
      <c r="F199" s="12"/>
      <c r="G199" s="24"/>
      <c r="H199" s="12"/>
      <c r="I199" s="12"/>
      <c r="J199" s="12"/>
      <c r="K199" s="12"/>
      <c r="L199" s="12"/>
      <c r="M199" s="12"/>
      <c r="N199" s="12"/>
      <c r="O199" s="12"/>
      <c r="P199" s="12"/>
      <c r="Q199" s="12"/>
      <c r="R199" s="12"/>
      <c r="S199" s="83"/>
      <c r="T199" s="12"/>
      <c r="U199" s="12"/>
      <c r="V199" s="12"/>
      <c r="W199" s="12"/>
      <c r="X199" s="12"/>
      <c r="Y199" s="12"/>
      <c r="Z199" s="12"/>
      <c r="AA199" s="12"/>
      <c r="AB199" s="12"/>
      <c r="AC199" s="12"/>
      <c r="AD199" s="12"/>
      <c r="AE199" s="12"/>
      <c r="AF199" s="12">
        <v>0.48299999999999998</v>
      </c>
    </row>
    <row r="200" spans="1:32" ht="14.25" thickBot="1" x14ac:dyDescent="0.2">
      <c r="A200" s="41"/>
      <c r="B200" s="12"/>
      <c r="C200" s="12"/>
      <c r="D200" s="68"/>
      <c r="E200" s="12"/>
      <c r="F200" s="12"/>
      <c r="G200" s="24"/>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v>0.78900000000000003</v>
      </c>
    </row>
    <row r="201" spans="1:32" x14ac:dyDescent="0.15">
      <c r="A201" s="305" t="s">
        <v>198</v>
      </c>
      <c r="B201" s="306"/>
      <c r="C201" s="306"/>
      <c r="D201" s="309">
        <f>P6*0.008</f>
        <v>0</v>
      </c>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0" t="s">
        <v>86</v>
      </c>
    </row>
    <row r="202" spans="1:32" ht="14.25" thickBot="1" x14ac:dyDescent="0.2">
      <c r="A202" s="307"/>
      <c r="B202" s="308"/>
      <c r="C202" s="308"/>
      <c r="D202" s="310"/>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2" x14ac:dyDescent="0.15">
      <c r="A203" s="40" t="s">
        <v>98</v>
      </c>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2" x14ac:dyDescent="0.15">
      <c r="A204" s="40" t="s">
        <v>206</v>
      </c>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2" x14ac:dyDescent="0.15">
      <c r="A205" s="53" t="s">
        <v>35</v>
      </c>
      <c r="B205" s="53"/>
      <c r="C205" s="53"/>
      <c r="D205" s="53"/>
      <c r="E205" s="53"/>
      <c r="F205" s="53"/>
      <c r="G205" s="53"/>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2" x14ac:dyDescent="0.15">
      <c r="A206" s="88"/>
      <c r="B206" s="88"/>
      <c r="C206" s="88"/>
      <c r="D206" s="89"/>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2" x14ac:dyDescent="0.15">
      <c r="A207" s="46" t="s">
        <v>132</v>
      </c>
      <c r="B207" s="88"/>
      <c r="C207" s="88"/>
      <c r="D207" s="89"/>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2" x14ac:dyDescent="0.15">
      <c r="A208" s="40" t="s">
        <v>106</v>
      </c>
      <c r="B208" s="88"/>
      <c r="C208" s="88"/>
      <c r="D208" s="89"/>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x14ac:dyDescent="0.15">
      <c r="A209" s="40" t="s">
        <v>107</v>
      </c>
      <c r="B209" s="88"/>
      <c r="C209" s="88"/>
      <c r="D209" s="89"/>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ht="56.25" customHeight="1" thickBot="1" x14ac:dyDescent="0.2">
      <c r="A210" s="115"/>
      <c r="B210" s="116" t="s">
        <v>69</v>
      </c>
      <c r="C210" s="106" t="s">
        <v>70</v>
      </c>
      <c r="D210" s="151" t="s">
        <v>59</v>
      </c>
      <c r="E210" s="113" t="s">
        <v>174</v>
      </c>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ht="24.75" customHeight="1" thickBot="1" x14ac:dyDescent="0.2">
      <c r="A211" s="116" t="s">
        <v>71</v>
      </c>
      <c r="B211" s="7"/>
      <c r="C211" s="7"/>
      <c r="D211" s="146"/>
      <c r="E211" s="124">
        <f>D217*B211*C211*D211</f>
        <v>0</v>
      </c>
      <c r="F211" s="12"/>
      <c r="G211" s="311" t="s">
        <v>175</v>
      </c>
      <c r="H211" s="312"/>
      <c r="I211" s="131">
        <f>E212*AA6</f>
        <v>0</v>
      </c>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ht="14.25" thickBot="1" x14ac:dyDescent="0.2">
      <c r="A212" s="88"/>
      <c r="B212" s="88"/>
      <c r="C212" s="88"/>
      <c r="D212" s="153" t="s">
        <v>67</v>
      </c>
      <c r="E212" s="126">
        <f>SUM(E211:E211)</f>
        <v>0</v>
      </c>
      <c r="F212" s="12"/>
      <c r="G212" s="105"/>
      <c r="H212" s="105"/>
      <c r="I212" s="36"/>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x14ac:dyDescent="0.15">
      <c r="F213" s="12"/>
      <c r="G213" s="12"/>
      <c r="H213" s="12"/>
      <c r="I213" s="81"/>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x14ac:dyDescent="0.15">
      <c r="A214" s="88"/>
      <c r="B214" s="88"/>
      <c r="C214" s="88"/>
      <c r="D214" s="89"/>
      <c r="E214" s="60"/>
      <c r="F214" s="12"/>
      <c r="G214" s="12"/>
      <c r="H214" s="12"/>
      <c r="I214" s="81"/>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x14ac:dyDescent="0.15">
      <c r="A215" s="300" t="s">
        <v>105</v>
      </c>
      <c r="B215" s="300"/>
      <c r="C215" s="300"/>
      <c r="D215" s="300"/>
      <c r="E215" s="300"/>
      <c r="F215" s="12"/>
      <c r="G215" s="12"/>
      <c r="H215" s="12"/>
      <c r="I215" s="81"/>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ht="31.5" customHeight="1" x14ac:dyDescent="0.15">
      <c r="A216" s="91"/>
      <c r="B216" s="332" t="s">
        <v>72</v>
      </c>
      <c r="C216" s="332"/>
      <c r="D216" s="333" t="s">
        <v>73</v>
      </c>
      <c r="E216" s="333"/>
      <c r="F216" s="12"/>
      <c r="G216" s="12"/>
      <c r="H216" s="12"/>
      <c r="I216" s="81"/>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x14ac:dyDescent="0.15">
      <c r="A217" s="90" t="s">
        <v>71</v>
      </c>
      <c r="B217" s="296">
        <v>873</v>
      </c>
      <c r="C217" s="297"/>
      <c r="D217" s="298">
        <f>B217/365/24</f>
        <v>9.9657534246575349E-2</v>
      </c>
      <c r="E217" s="299"/>
      <c r="F217" s="12"/>
      <c r="G217" s="12"/>
      <c r="H217" s="12"/>
      <c r="I217" s="81"/>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x14ac:dyDescent="0.15">
      <c r="A218" s="300" t="s">
        <v>74</v>
      </c>
      <c r="B218" s="300"/>
      <c r="C218" s="300"/>
      <c r="D218" s="300"/>
      <c r="E218" s="300"/>
      <c r="F218" s="300"/>
      <c r="G218" s="12"/>
      <c r="H218" s="12"/>
      <c r="I218" s="81"/>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x14ac:dyDescent="0.15">
      <c r="A219" s="88"/>
      <c r="B219" s="88"/>
      <c r="C219" s="88"/>
      <c r="D219" s="89"/>
      <c r="E219" s="12"/>
      <c r="F219" s="12"/>
      <c r="G219" s="12"/>
      <c r="H219" s="12"/>
      <c r="I219" s="81"/>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x14ac:dyDescent="0.15">
      <c r="A220" s="46" t="s">
        <v>131</v>
      </c>
      <c r="B220" s="88"/>
      <c r="C220" s="88"/>
      <c r="D220" s="89"/>
      <c r="E220" s="12"/>
      <c r="F220" s="12"/>
      <c r="G220" s="12"/>
      <c r="H220" s="12"/>
      <c r="I220" s="81"/>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ht="14.25" thickBot="1" x14ac:dyDescent="0.2">
      <c r="A221" s="300" t="s">
        <v>99</v>
      </c>
      <c r="B221" s="300"/>
      <c r="C221" s="300"/>
      <c r="D221" s="300"/>
      <c r="E221" s="300"/>
      <c r="F221" s="300"/>
      <c r="G221" s="300"/>
      <c r="H221" s="12"/>
      <c r="I221" s="81"/>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ht="60" customHeight="1" thickBot="1" x14ac:dyDescent="0.2">
      <c r="A222" s="115"/>
      <c r="B222" s="106" t="s">
        <v>75</v>
      </c>
      <c r="C222" s="287" t="s">
        <v>199</v>
      </c>
      <c r="D222" s="287"/>
      <c r="E222" s="42"/>
      <c r="F222" s="12"/>
      <c r="G222" s="288" t="s">
        <v>231</v>
      </c>
      <c r="H222" s="289"/>
      <c r="I222" s="145">
        <f>C226</f>
        <v>0</v>
      </c>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x14ac:dyDescent="0.15">
      <c r="A223" s="116" t="s">
        <v>244</v>
      </c>
      <c r="B223" s="7"/>
      <c r="C223" s="290">
        <f>IFERROR(P6*0.028/AA6*B223,0)</f>
        <v>0</v>
      </c>
      <c r="D223" s="291"/>
      <c r="E223" s="36"/>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x14ac:dyDescent="0.15">
      <c r="A224" s="116" t="s">
        <v>245</v>
      </c>
      <c r="B224" s="7"/>
      <c r="C224" s="290">
        <f>IFERROR(P6*0.028/AA6*B224,0)</f>
        <v>0</v>
      </c>
      <c r="D224" s="291"/>
      <c r="E224" s="36"/>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ht="14.25" thickBot="1" x14ac:dyDescent="0.2">
      <c r="A225" s="116" t="s">
        <v>246</v>
      </c>
      <c r="B225" s="8"/>
      <c r="C225" s="292">
        <f>IFERROR(P6*0.028/AA6*B225,0)</f>
        <v>0</v>
      </c>
      <c r="D225" s="293"/>
      <c r="E225" s="36"/>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ht="14.25" thickBot="1" x14ac:dyDescent="0.2">
      <c r="A226" s="88"/>
      <c r="B226" s="154" t="s">
        <v>67</v>
      </c>
      <c r="C226" s="294">
        <f>SUM(C223:D225)</f>
        <v>0</v>
      </c>
      <c r="D226" s="295"/>
      <c r="E226" s="36"/>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x14ac:dyDescent="0.15">
      <c r="A227" s="53" t="s">
        <v>100</v>
      </c>
      <c r="B227" s="53"/>
      <c r="C227" s="53"/>
      <c r="D227" s="53"/>
      <c r="E227" s="53"/>
      <c r="F227" s="53"/>
      <c r="G227" s="53"/>
      <c r="H227" s="12"/>
      <c r="I227" s="81"/>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x14ac:dyDescent="0.15">
      <c r="A228" s="53" t="s">
        <v>35</v>
      </c>
      <c r="B228" s="53"/>
      <c r="C228" s="53"/>
      <c r="D228" s="53"/>
      <c r="E228" s="53"/>
      <c r="F228" s="53"/>
      <c r="G228" s="53"/>
      <c r="H228" s="12"/>
      <c r="I228" s="81"/>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x14ac:dyDescent="0.15">
      <c r="A229" s="53"/>
      <c r="B229" s="88"/>
      <c r="C229" s="88"/>
      <c r="D229" s="89"/>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x14ac:dyDescent="0.15">
      <c r="A230" s="46" t="s">
        <v>133</v>
      </c>
      <c r="B230" s="88"/>
      <c r="C230" s="88"/>
      <c r="D230" s="89"/>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x14ac:dyDescent="0.15">
      <c r="A231" s="69" t="s">
        <v>115</v>
      </c>
      <c r="B231" s="12"/>
      <c r="C231" s="12"/>
      <c r="D231" s="12"/>
      <c r="E231" s="12"/>
      <c r="F231" s="12"/>
      <c r="G231" s="72"/>
      <c r="H231" s="71"/>
      <c r="I231" s="71"/>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x14ac:dyDescent="0.15">
      <c r="A232" s="40" t="s">
        <v>101</v>
      </c>
      <c r="B232" s="88"/>
      <c r="C232" s="88"/>
      <c r="D232" s="89"/>
      <c r="E232" s="12"/>
      <c r="F232" s="12"/>
      <c r="G232" s="24"/>
      <c r="H232" s="24"/>
      <c r="I232" s="24"/>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x14ac:dyDescent="0.15">
      <c r="A233" s="41" t="s">
        <v>108</v>
      </c>
      <c r="B233" s="88"/>
      <c r="C233" s="88"/>
      <c r="D233" s="89"/>
      <c r="E233" s="12"/>
      <c r="F233" s="12"/>
      <c r="G233" s="24"/>
      <c r="H233" s="24"/>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ht="14.25" thickBot="1" x14ac:dyDescent="0.2">
      <c r="A234" s="41" t="s">
        <v>102</v>
      </c>
      <c r="B234" s="88"/>
      <c r="C234" s="88"/>
      <c r="D234" s="89"/>
      <c r="E234" s="12"/>
      <c r="F234" s="12"/>
      <c r="G234" s="24"/>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ht="33.75" customHeight="1" x14ac:dyDescent="0.15">
      <c r="A235" s="277" t="s">
        <v>176</v>
      </c>
      <c r="B235" s="278"/>
      <c r="C235" s="279" t="s">
        <v>200</v>
      </c>
      <c r="D235" s="280"/>
      <c r="E235" s="281"/>
      <c r="F235" s="53"/>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ht="14.25" thickBot="1" x14ac:dyDescent="0.2">
      <c r="A236" s="282">
        <f>P6</f>
        <v>0</v>
      </c>
      <c r="B236" s="283"/>
      <c r="C236" s="284">
        <f>IFERROR(A236*0.28*0.3,0)</f>
        <v>0</v>
      </c>
      <c r="D236" s="285"/>
      <c r="E236" s="286"/>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x14ac:dyDescent="0.15">
      <c r="A237" s="40" t="s">
        <v>103</v>
      </c>
      <c r="B237" s="88"/>
      <c r="C237" s="88"/>
      <c r="D237" s="89"/>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x14ac:dyDescent="0.15">
      <c r="A238" s="50" t="s">
        <v>92</v>
      </c>
      <c r="B238" s="51"/>
      <c r="C238" s="52"/>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88"/>
      <c r="C239" s="88"/>
      <c r="D239" s="89"/>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x14ac:dyDescent="0.15">
      <c r="A240" s="40"/>
      <c r="B240" s="88"/>
      <c r="C240" s="88"/>
      <c r="D240" s="89"/>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x14ac:dyDescent="0.15">
      <c r="A241" s="40"/>
      <c r="B241" s="88"/>
      <c r="C241" s="88"/>
      <c r="D241" s="89"/>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ht="13.5" customHeight="1" x14ac:dyDescent="0.15">
      <c r="A242" s="244" t="s">
        <v>134</v>
      </c>
      <c r="B242" s="244"/>
      <c r="C242" s="244"/>
      <c r="D242" s="244"/>
      <c r="E242" s="244"/>
      <c r="F242" s="244"/>
      <c r="G242" s="244"/>
      <c r="H242" s="244"/>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ht="13.5" customHeight="1" x14ac:dyDescent="0.15">
      <c r="A243" s="244"/>
      <c r="B243" s="244"/>
      <c r="C243" s="244"/>
      <c r="D243" s="244"/>
      <c r="E243" s="244"/>
      <c r="F243" s="244"/>
      <c r="G243" s="244"/>
      <c r="H243" s="244"/>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ht="17.25" customHeight="1" x14ac:dyDescent="0.15">
      <c r="A244" s="92" t="s">
        <v>135</v>
      </c>
      <c r="B244" s="92"/>
      <c r="C244" s="92"/>
      <c r="D244" s="92"/>
      <c r="E244" s="9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ht="13.5" customHeight="1" thickBot="1" x14ac:dyDescent="0.2">
      <c r="A245" s="39" t="s">
        <v>136</v>
      </c>
      <c r="B245" s="92"/>
      <c r="C245" s="92"/>
      <c r="D245" s="92"/>
      <c r="E245" s="92"/>
      <c r="F245" s="92"/>
      <c r="G245" s="92"/>
      <c r="H245" s="9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2"/>
      <c r="P246" s="12"/>
      <c r="Q246" s="12"/>
      <c r="R246" s="12"/>
      <c r="S246" s="12"/>
      <c r="T246" s="12"/>
      <c r="U246" s="12"/>
      <c r="V246" s="12"/>
      <c r="W246" s="12"/>
      <c r="X246" s="12"/>
      <c r="Y246" s="12"/>
      <c r="Z246" s="12"/>
      <c r="AA246" s="12"/>
      <c r="AB246" s="12"/>
      <c r="AC246" s="12"/>
      <c r="AD246" s="12"/>
      <c r="AE246" s="12"/>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94"/>
      <c r="AA247" s="94"/>
      <c r="AB247" s="94"/>
      <c r="AC247" s="94"/>
      <c r="AD247" s="94"/>
      <c r="AE247" s="94"/>
    </row>
    <row r="248" spans="1:31" s="16" customFormat="1" ht="15" thickBot="1" x14ac:dyDescent="0.2">
      <c r="A248" s="93"/>
      <c r="B248" s="93"/>
      <c r="C248" s="93"/>
      <c r="D248" s="93"/>
      <c r="E248" s="93"/>
      <c r="F248" s="93"/>
      <c r="G248" s="93"/>
      <c r="H248" s="93"/>
      <c r="I248" s="93"/>
      <c r="J248" s="93"/>
      <c r="K248" s="93"/>
      <c r="L248" s="93"/>
      <c r="M248" s="132"/>
      <c r="N248" s="133"/>
      <c r="O248" s="94"/>
      <c r="P248" s="94"/>
      <c r="Q248" s="94"/>
      <c r="R248" s="94"/>
      <c r="S248" s="94"/>
      <c r="T248" s="94"/>
      <c r="U248" s="94"/>
      <c r="V248" s="94"/>
      <c r="W248" s="94"/>
      <c r="X248" s="94"/>
      <c r="Y248" s="94"/>
      <c r="Z248" s="94"/>
      <c r="AA248" s="94"/>
      <c r="AB248" s="94"/>
      <c r="AC248" s="94"/>
      <c r="AD248" s="94"/>
      <c r="AE248" s="94"/>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2"/>
      <c r="P249" s="12"/>
      <c r="Q249" s="12"/>
      <c r="R249" s="12"/>
      <c r="S249" s="12"/>
      <c r="T249" s="12"/>
      <c r="U249" s="12"/>
      <c r="V249" s="12"/>
      <c r="W249" s="12"/>
      <c r="X249" s="12"/>
      <c r="Y249" s="12"/>
      <c r="Z249" s="12"/>
      <c r="AA249" s="12"/>
      <c r="AB249" s="12"/>
      <c r="AC249" s="12"/>
      <c r="AD249" s="12"/>
      <c r="AE249" s="12"/>
    </row>
    <row r="250" spans="1:31" ht="17.25" x14ac:dyDescent="0.15">
      <c r="A250" s="95"/>
      <c r="B250" s="95"/>
      <c r="C250" s="95"/>
      <c r="D250" s="95"/>
      <c r="E250" s="95"/>
      <c r="F250" s="95"/>
      <c r="G250" s="95"/>
      <c r="H250" s="95"/>
      <c r="I250" s="95"/>
      <c r="J250" s="95"/>
      <c r="K250" s="95"/>
      <c r="L250" s="95"/>
      <c r="M250" s="96"/>
      <c r="N250" s="44"/>
      <c r="O250" s="12"/>
      <c r="P250" s="12"/>
      <c r="Q250" s="12"/>
      <c r="R250" s="12"/>
      <c r="S250" s="12"/>
      <c r="T250" s="12"/>
      <c r="U250" s="12"/>
      <c r="V250" s="12"/>
      <c r="W250" s="12"/>
      <c r="X250" s="12"/>
      <c r="Y250" s="12"/>
      <c r="Z250" s="12"/>
      <c r="AA250" s="12"/>
      <c r="AB250" s="12"/>
      <c r="AC250" s="12"/>
      <c r="AD250" s="12"/>
      <c r="AE250" s="12"/>
    </row>
    <row r="251" spans="1:31" x14ac:dyDescent="0.15">
      <c r="A251" s="40"/>
      <c r="B251" s="97"/>
      <c r="C251" s="98"/>
      <c r="D251" s="89"/>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67:L67"/>
    <mergeCell ref="J68:L68"/>
    <mergeCell ref="J69:L69"/>
    <mergeCell ref="J70:L70"/>
    <mergeCell ref="J62:L62"/>
    <mergeCell ref="M84:O84"/>
    <mergeCell ref="Q190:S190"/>
    <mergeCell ref="H71:I71"/>
    <mergeCell ref="A76:K76"/>
    <mergeCell ref="J71:L71"/>
    <mergeCell ref="C73:G73"/>
    <mergeCell ref="E91:F91"/>
    <mergeCell ref="H91:K91"/>
    <mergeCell ref="A92:C92"/>
    <mergeCell ref="E92:F92"/>
    <mergeCell ref="D89:F89"/>
    <mergeCell ref="H92:K92"/>
    <mergeCell ref="D129:E129"/>
    <mergeCell ref="G127:H127"/>
    <mergeCell ref="B96:C96"/>
    <mergeCell ref="D96:F96"/>
    <mergeCell ref="H96:J96"/>
    <mergeCell ref="B66:C66"/>
    <mergeCell ref="D66:E66"/>
    <mergeCell ref="A201:C202"/>
    <mergeCell ref="D201:D202"/>
    <mergeCell ref="P84:Q84"/>
    <mergeCell ref="B85:C85"/>
    <mergeCell ref="B86:C86"/>
    <mergeCell ref="B87:C87"/>
    <mergeCell ref="B88:C88"/>
    <mergeCell ref="D87:F87"/>
    <mergeCell ref="D88:F88"/>
    <mergeCell ref="A128:B128"/>
    <mergeCell ref="D128:E128"/>
    <mergeCell ref="A129:B129"/>
    <mergeCell ref="A133:B133"/>
    <mergeCell ref="B84:C84"/>
    <mergeCell ref="D84:F84"/>
    <mergeCell ref="H84:J84"/>
    <mergeCell ref="D85:F85"/>
    <mergeCell ref="D86:F86"/>
    <mergeCell ref="B89:C89"/>
    <mergeCell ref="A91:C91"/>
    <mergeCell ref="D133:E133"/>
    <mergeCell ref="I133:K133"/>
    <mergeCell ref="B101:C101"/>
    <mergeCell ref="D101:F101"/>
    <mergeCell ref="J49:L49"/>
    <mergeCell ref="J50:L50"/>
    <mergeCell ref="J36:L36"/>
    <mergeCell ref="J44:L44"/>
    <mergeCell ref="J39:L39"/>
    <mergeCell ref="J58:L58"/>
    <mergeCell ref="J59:L59"/>
    <mergeCell ref="J60:L60"/>
    <mergeCell ref="J61:L61"/>
    <mergeCell ref="J57:L57"/>
    <mergeCell ref="J53:L53"/>
    <mergeCell ref="AA8:AD8"/>
    <mergeCell ref="A18:E19"/>
    <mergeCell ref="A20:F20"/>
    <mergeCell ref="B7:K7"/>
    <mergeCell ref="J35:L35"/>
    <mergeCell ref="J40:L40"/>
    <mergeCell ref="J41:L41"/>
    <mergeCell ref="J42:L42"/>
    <mergeCell ref="J43:L43"/>
    <mergeCell ref="AA7:AC7"/>
    <mergeCell ref="N8:O8"/>
    <mergeCell ref="P8:U8"/>
    <mergeCell ref="O10:AE13"/>
    <mergeCell ref="J31:L31"/>
    <mergeCell ref="V8:X8"/>
    <mergeCell ref="Y8:Z8"/>
    <mergeCell ref="A21:E21"/>
    <mergeCell ref="A23:B23"/>
    <mergeCell ref="A24:B24"/>
    <mergeCell ref="A25:B25"/>
    <mergeCell ref="A26:B26"/>
    <mergeCell ref="N7:O7"/>
    <mergeCell ref="P7:U7"/>
    <mergeCell ref="V7:X7"/>
    <mergeCell ref="A1:AD1"/>
    <mergeCell ref="A2:N2"/>
    <mergeCell ref="A3:B3"/>
    <mergeCell ref="B4:E4"/>
    <mergeCell ref="H4:J4"/>
    <mergeCell ref="V4:AE4"/>
    <mergeCell ref="AA5:AC5"/>
    <mergeCell ref="N6:O6"/>
    <mergeCell ref="P6:U6"/>
    <mergeCell ref="V6:X6"/>
    <mergeCell ref="Y6:Z6"/>
    <mergeCell ref="AA6:AC6"/>
    <mergeCell ref="A5:A6"/>
    <mergeCell ref="B5:K6"/>
    <mergeCell ref="V5:X5"/>
    <mergeCell ref="Y5:Z5"/>
    <mergeCell ref="N4:U5"/>
    <mergeCell ref="Y7:Z7"/>
    <mergeCell ref="J32:L32"/>
    <mergeCell ref="G23:H2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J34:L34"/>
    <mergeCell ref="J33:L33"/>
    <mergeCell ref="B35:C35"/>
    <mergeCell ref="D35:E35"/>
    <mergeCell ref="F35:G35"/>
    <mergeCell ref="H35:I35"/>
    <mergeCell ref="H36:I36"/>
    <mergeCell ref="B39:C39"/>
    <mergeCell ref="D39:E39"/>
    <mergeCell ref="F39:G39"/>
    <mergeCell ref="H39:I39"/>
    <mergeCell ref="B40:C40"/>
    <mergeCell ref="D40:E40"/>
    <mergeCell ref="F40:G40"/>
    <mergeCell ref="H40:I40"/>
    <mergeCell ref="B41:C41"/>
    <mergeCell ref="D41:E41"/>
    <mergeCell ref="F41:G41"/>
    <mergeCell ref="H41:I41"/>
    <mergeCell ref="J48:L48"/>
    <mergeCell ref="B42:C42"/>
    <mergeCell ref="D42:E42"/>
    <mergeCell ref="F42:G42"/>
    <mergeCell ref="H42:I42"/>
    <mergeCell ref="B43:C43"/>
    <mergeCell ref="D43:E43"/>
    <mergeCell ref="F43:G43"/>
    <mergeCell ref="H43:I43"/>
    <mergeCell ref="B49:C49"/>
    <mergeCell ref="D49:E49"/>
    <mergeCell ref="F49:G49"/>
    <mergeCell ref="H49:I49"/>
    <mergeCell ref="B50:C50"/>
    <mergeCell ref="D50:E50"/>
    <mergeCell ref="F50:G50"/>
    <mergeCell ref="H50:I50"/>
    <mergeCell ref="H44:I44"/>
    <mergeCell ref="B48:C48"/>
    <mergeCell ref="D48:E48"/>
    <mergeCell ref="F48:G48"/>
    <mergeCell ref="H48:I48"/>
    <mergeCell ref="B51:C51"/>
    <mergeCell ref="D51:E51"/>
    <mergeCell ref="F51:G51"/>
    <mergeCell ref="H51:I51"/>
    <mergeCell ref="B52:C52"/>
    <mergeCell ref="D52:E52"/>
    <mergeCell ref="F52:G52"/>
    <mergeCell ref="H52:I52"/>
    <mergeCell ref="J51:L51"/>
    <mergeCell ref="J52:L52"/>
    <mergeCell ref="B58:C58"/>
    <mergeCell ref="D58:E58"/>
    <mergeCell ref="F58:G58"/>
    <mergeCell ref="H58:I58"/>
    <mergeCell ref="B59:C59"/>
    <mergeCell ref="D59:E59"/>
    <mergeCell ref="F59:G59"/>
    <mergeCell ref="H59:I59"/>
    <mergeCell ref="H53:I53"/>
    <mergeCell ref="B57:C57"/>
    <mergeCell ref="D57:E57"/>
    <mergeCell ref="F57:G57"/>
    <mergeCell ref="H57:I57"/>
    <mergeCell ref="F66:G66"/>
    <mergeCell ref="H66:I66"/>
    <mergeCell ref="J66:L66"/>
    <mergeCell ref="B60:C60"/>
    <mergeCell ref="D60:E60"/>
    <mergeCell ref="F60:G60"/>
    <mergeCell ref="H60:I60"/>
    <mergeCell ref="B61:C61"/>
    <mergeCell ref="D61:E61"/>
    <mergeCell ref="F61:G61"/>
    <mergeCell ref="H61:I61"/>
    <mergeCell ref="H62:I62"/>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103:C103"/>
    <mergeCell ref="E103:F103"/>
    <mergeCell ref="H103:K103"/>
    <mergeCell ref="A104:C104"/>
    <mergeCell ref="E104:F104"/>
    <mergeCell ref="H104:K104"/>
    <mergeCell ref="B108:C108"/>
    <mergeCell ref="D108:F108"/>
    <mergeCell ref="H108:J108"/>
    <mergeCell ref="AA143:AB143"/>
    <mergeCell ref="AC143:AD143"/>
    <mergeCell ref="A144:B144"/>
    <mergeCell ref="I144:K144"/>
    <mergeCell ref="AA144:AB144"/>
    <mergeCell ref="AC144:AD144"/>
    <mergeCell ref="A134:B134"/>
    <mergeCell ref="A142:B142"/>
    <mergeCell ref="I142:K142"/>
    <mergeCell ref="AA142:AB142"/>
    <mergeCell ref="AC142:AD142"/>
    <mergeCell ref="A143:B143"/>
    <mergeCell ref="D143:D144"/>
    <mergeCell ref="F143:F144"/>
    <mergeCell ref="H143:H144"/>
    <mergeCell ref="I143:K143"/>
    <mergeCell ref="D134:E134"/>
    <mergeCell ref="I134:K134"/>
    <mergeCell ref="O172:P172"/>
    <mergeCell ref="N151:O151"/>
    <mergeCell ref="I150:K150"/>
    <mergeCell ref="E145:H145"/>
    <mergeCell ref="I145:K145"/>
    <mergeCell ref="AA145:AB145"/>
    <mergeCell ref="AC145:AD145"/>
    <mergeCell ref="A147:K147"/>
    <mergeCell ref="A148:G148"/>
    <mergeCell ref="I149:K149"/>
    <mergeCell ref="N149:O149"/>
    <mergeCell ref="N150:O150"/>
    <mergeCell ref="A154:B154"/>
    <mergeCell ref="D154:F154"/>
    <mergeCell ref="A172:B172"/>
    <mergeCell ref="D172:E172"/>
    <mergeCell ref="G172:I172"/>
    <mergeCell ref="K172:N172"/>
    <mergeCell ref="A152:B153"/>
    <mergeCell ref="C152:C153"/>
    <mergeCell ref="D152:F153"/>
    <mergeCell ref="G152:G153"/>
    <mergeCell ref="H152:K153"/>
    <mergeCell ref="H154:K154"/>
    <mergeCell ref="A173:B173"/>
    <mergeCell ref="A174:B174"/>
    <mergeCell ref="A177:C177"/>
    <mergeCell ref="G177:I177"/>
    <mergeCell ref="A178:C178"/>
    <mergeCell ref="G178:I178"/>
    <mergeCell ref="D173:E173"/>
    <mergeCell ref="D174:E174"/>
    <mergeCell ref="G173:I173"/>
    <mergeCell ref="G174:I174"/>
    <mergeCell ref="Y256:AD256"/>
    <mergeCell ref="H256:K256"/>
    <mergeCell ref="B256:C256"/>
    <mergeCell ref="E256:F256"/>
    <mergeCell ref="M246:N246"/>
    <mergeCell ref="M249:N249"/>
    <mergeCell ref="Q188:S189"/>
    <mergeCell ref="H189:I189"/>
    <mergeCell ref="N189:O189"/>
    <mergeCell ref="H188:I188"/>
    <mergeCell ref="L188:M188"/>
    <mergeCell ref="N188:O188"/>
    <mergeCell ref="L189:M189"/>
    <mergeCell ref="H190:I190"/>
    <mergeCell ref="L191:M191"/>
    <mergeCell ref="L190:M190"/>
    <mergeCell ref="A246:L246"/>
    <mergeCell ref="C226:D226"/>
    <mergeCell ref="A236:B236"/>
    <mergeCell ref="C236:E236"/>
    <mergeCell ref="C224:D224"/>
    <mergeCell ref="C225:D225"/>
    <mergeCell ref="N190:O190"/>
    <mergeCell ref="N191:O191"/>
    <mergeCell ref="A263:W263"/>
    <mergeCell ref="G211:H211"/>
    <mergeCell ref="B260:C260"/>
    <mergeCell ref="D260:D261"/>
    <mergeCell ref="E260:F260"/>
    <mergeCell ref="G260:G261"/>
    <mergeCell ref="H260:K260"/>
    <mergeCell ref="B261:C262"/>
    <mergeCell ref="E261:F261"/>
    <mergeCell ref="U255:W255"/>
    <mergeCell ref="A221:G221"/>
    <mergeCell ref="C222:D222"/>
    <mergeCell ref="G222:H222"/>
    <mergeCell ref="A235:B235"/>
    <mergeCell ref="C235:E235"/>
    <mergeCell ref="A242:H243"/>
    <mergeCell ref="A215:E215"/>
    <mergeCell ref="B216:C216"/>
    <mergeCell ref="D216:E216"/>
    <mergeCell ref="A218:F218"/>
    <mergeCell ref="B217:C217"/>
    <mergeCell ref="D217:E217"/>
    <mergeCell ref="C223:D223"/>
    <mergeCell ref="H261:K261"/>
    <mergeCell ref="M96:O96"/>
    <mergeCell ref="P96:Q96"/>
    <mergeCell ref="B97:C97"/>
    <mergeCell ref="D97:F97"/>
    <mergeCell ref="B98:C98"/>
    <mergeCell ref="D98:F98"/>
    <mergeCell ref="B99:C99"/>
    <mergeCell ref="D99:F99"/>
    <mergeCell ref="B100:C100"/>
    <mergeCell ref="D100:F100"/>
    <mergeCell ref="M108:O108"/>
    <mergeCell ref="P108:Q108"/>
    <mergeCell ref="B109:C109"/>
    <mergeCell ref="D109:F109"/>
    <mergeCell ref="B110:C110"/>
    <mergeCell ref="D110:F110"/>
    <mergeCell ref="B111:C111"/>
    <mergeCell ref="D111:F111"/>
    <mergeCell ref="B112:C112"/>
    <mergeCell ref="D112:F112"/>
    <mergeCell ref="B113:C113"/>
    <mergeCell ref="D113:F113"/>
    <mergeCell ref="A115:C115"/>
    <mergeCell ref="E115:F115"/>
    <mergeCell ref="H115:K115"/>
    <mergeCell ref="A116:C116"/>
    <mergeCell ref="E116:F116"/>
    <mergeCell ref="H116:K116"/>
    <mergeCell ref="C118:G118"/>
    <mergeCell ref="O260:S260"/>
    <mergeCell ref="T260:T261"/>
    <mergeCell ref="U260:W260"/>
    <mergeCell ref="X260:X261"/>
    <mergeCell ref="Y260:AD260"/>
    <mergeCell ref="O261:S261"/>
    <mergeCell ref="U261:W261"/>
    <mergeCell ref="Y261:AD261"/>
    <mergeCell ref="AB149:AC149"/>
    <mergeCell ref="AB150:AC150"/>
    <mergeCell ref="AB151:AC151"/>
    <mergeCell ref="X255:X256"/>
    <mergeCell ref="Y255:AD255"/>
    <mergeCell ref="O256:S256"/>
    <mergeCell ref="U256:W256"/>
    <mergeCell ref="A247:Y247"/>
    <mergeCell ref="A249:L249"/>
    <mergeCell ref="B255:C255"/>
    <mergeCell ref="D255:D256"/>
    <mergeCell ref="E255:F255"/>
    <mergeCell ref="G255:G256"/>
    <mergeCell ref="H255:K255"/>
    <mergeCell ref="O255:S255"/>
    <mergeCell ref="T255:T256"/>
  </mergeCells>
  <phoneticPr fontId="4"/>
  <dataValidations disablePrompts="1"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4" manualBreakCount="4">
    <brk id="74" max="30" man="1"/>
    <brk id="138" max="30" man="1"/>
    <brk id="206" max="30" man="1"/>
    <brk id="266" max="2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516">
        <f>簡易算定_年度1!P6-(簡易算定_年度1!I134+(簡易算定_年度1!D154*簡易算定_年度1!I143+簡易算定_年度1!AD150)+簡易算定_年度1!O172+簡易算定_年度1!Q190+簡易算定_年度1!D201+簡易算定_年度1!I211+簡易算定_年度1!I222+簡易算定_年度1!C236)</f>
        <v>0</v>
      </c>
      <c r="Q6" s="517"/>
      <c r="R6" s="517"/>
      <c r="S6" s="517"/>
      <c r="T6" s="517"/>
      <c r="U6" s="518"/>
      <c r="V6" s="511" t="s">
        <v>9</v>
      </c>
      <c r="W6" s="508"/>
      <c r="X6" s="508"/>
      <c r="Y6" s="519">
        <f>簡易算定_年度1!Y6</f>
        <v>0</v>
      </c>
      <c r="Z6" s="520"/>
      <c r="AA6" s="434">
        <f>簡易算定_年度1!AA6</f>
        <v>0</v>
      </c>
      <c r="AB6" s="521"/>
      <c r="AC6" s="522"/>
      <c r="AD6" s="236">
        <f>簡易算定_年度1!AD6-簡易算定_年度1!I150</f>
        <v>0</v>
      </c>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523">
        <f>簡易算定_年度1!P7-((簡易算定_年度1!D154*簡易算定_年度1!I144)+簡易算定_年度1!AD151)</f>
        <v>0</v>
      </c>
      <c r="Q7" s="524"/>
      <c r="R7" s="524"/>
      <c r="S7" s="524"/>
      <c r="T7" s="524"/>
      <c r="U7" s="525"/>
      <c r="V7" s="472" t="s">
        <v>12</v>
      </c>
      <c r="W7" s="473"/>
      <c r="X7" s="473"/>
      <c r="Y7" s="434">
        <f>簡易算定_年度1!Y7</f>
        <v>0</v>
      </c>
      <c r="Z7" s="522"/>
      <c r="AA7" s="526">
        <f>簡易算定_年度1!AA7</f>
        <v>0</v>
      </c>
      <c r="AB7" s="527"/>
      <c r="AC7" s="528"/>
      <c r="AD7" s="237">
        <f>簡易算定_年度1!AD7-簡易算定_年度1!I150</f>
        <v>0</v>
      </c>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c r="N28" s="23"/>
      <c r="O28" s="23"/>
      <c r="P28" s="23"/>
      <c r="Q28" s="23"/>
      <c r="R28" s="23"/>
      <c r="S28" s="23"/>
      <c r="T28" s="23"/>
      <c r="U28" s="194"/>
      <c r="V28" s="194"/>
      <c r="W28" s="194"/>
      <c r="X28" s="195"/>
      <c r="Y28" s="195"/>
      <c r="Z28" s="195"/>
      <c r="AA28" s="195"/>
      <c r="AB28" s="195"/>
      <c r="AC28" s="195"/>
      <c r="AD28" s="26"/>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row>
    <row r="73" spans="1:30" ht="13.5" customHeight="1" thickBot="1" x14ac:dyDescent="0.2">
      <c r="C73" s="432" t="s">
        <v>167</v>
      </c>
      <c r="D73" s="433"/>
      <c r="E73" s="433"/>
      <c r="F73" s="433"/>
      <c r="G73" s="433"/>
      <c r="H73" s="130">
        <f>(J36+J44+J53+J62+J71)*I23</f>
        <v>0</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53:L53"/>
    <mergeCell ref="J61:L61"/>
    <mergeCell ref="J62:L62"/>
    <mergeCell ref="A1:AD1"/>
    <mergeCell ref="A2:N2"/>
    <mergeCell ref="A3:B3"/>
    <mergeCell ref="B4:E4"/>
    <mergeCell ref="H4:J4"/>
    <mergeCell ref="A5:A6"/>
    <mergeCell ref="B5:K6"/>
    <mergeCell ref="J34:L34"/>
    <mergeCell ref="J35:L35"/>
    <mergeCell ref="J33:L33"/>
    <mergeCell ref="J31:L31"/>
    <mergeCell ref="V7:X7"/>
    <mergeCell ref="Y7:Z7"/>
    <mergeCell ref="AA7:AC7"/>
    <mergeCell ref="N8:O8"/>
    <mergeCell ref="P8:U8"/>
    <mergeCell ref="V8:X8"/>
    <mergeCell ref="Y8:Z8"/>
    <mergeCell ref="AA8:AD8"/>
    <mergeCell ref="O10:AE13"/>
    <mergeCell ref="A18:E19"/>
    <mergeCell ref="A20:F20"/>
    <mergeCell ref="A21:E21"/>
    <mergeCell ref="A23:B23"/>
    <mergeCell ref="G23:H23"/>
    <mergeCell ref="A24:B24"/>
    <mergeCell ref="B7:K7"/>
    <mergeCell ref="N7:O7"/>
    <mergeCell ref="P7:U7"/>
    <mergeCell ref="B33:C33"/>
    <mergeCell ref="D33:E33"/>
    <mergeCell ref="F33:G33"/>
    <mergeCell ref="H33:I33"/>
    <mergeCell ref="B31:C31"/>
    <mergeCell ref="D31:E31"/>
    <mergeCell ref="F31:G31"/>
    <mergeCell ref="H31:I31"/>
    <mergeCell ref="A25:B25"/>
    <mergeCell ref="A26:B26"/>
    <mergeCell ref="B32:C32"/>
    <mergeCell ref="D32:E32"/>
    <mergeCell ref="F32:G32"/>
    <mergeCell ref="H32:I32"/>
    <mergeCell ref="J32:L32"/>
    <mergeCell ref="B34:C34"/>
    <mergeCell ref="D34:E34"/>
    <mergeCell ref="F34:G34"/>
    <mergeCell ref="H34:I34"/>
    <mergeCell ref="B35:C35"/>
    <mergeCell ref="D35:E35"/>
    <mergeCell ref="F35:G35"/>
    <mergeCell ref="H35:I35"/>
    <mergeCell ref="J42:L42"/>
    <mergeCell ref="H36:I36"/>
    <mergeCell ref="J39:L39"/>
    <mergeCell ref="J41:L41"/>
    <mergeCell ref="J36:L36"/>
    <mergeCell ref="B42:C42"/>
    <mergeCell ref="D42:E42"/>
    <mergeCell ref="F42:G42"/>
    <mergeCell ref="B39:C39"/>
    <mergeCell ref="D39:E39"/>
    <mergeCell ref="F39:G39"/>
    <mergeCell ref="H39:I39"/>
    <mergeCell ref="B41:C41"/>
    <mergeCell ref="D41:E41"/>
    <mergeCell ref="F41:G41"/>
    <mergeCell ref="J60:L60"/>
    <mergeCell ref="B57:C57"/>
    <mergeCell ref="D57:E57"/>
    <mergeCell ref="F57:G57"/>
    <mergeCell ref="H57:I57"/>
    <mergeCell ref="J57:L57"/>
    <mergeCell ref="B59:C59"/>
    <mergeCell ref="D59:E59"/>
    <mergeCell ref="F59:G59"/>
    <mergeCell ref="H59:I59"/>
    <mergeCell ref="J59:L59"/>
    <mergeCell ref="B58:C58"/>
    <mergeCell ref="D58:E58"/>
    <mergeCell ref="F58:G58"/>
    <mergeCell ref="H58:I58"/>
    <mergeCell ref="J58:L58"/>
    <mergeCell ref="B61:C61"/>
    <mergeCell ref="D61:E61"/>
    <mergeCell ref="F61:G61"/>
    <mergeCell ref="H61:I61"/>
    <mergeCell ref="H62:I62"/>
    <mergeCell ref="B60:C60"/>
    <mergeCell ref="D60:E60"/>
    <mergeCell ref="F60:G60"/>
    <mergeCell ref="H60:I60"/>
    <mergeCell ref="B87:C87"/>
    <mergeCell ref="D87:F87"/>
    <mergeCell ref="B88:C88"/>
    <mergeCell ref="D88:F88"/>
    <mergeCell ref="B89:C89"/>
    <mergeCell ref="D89:F89"/>
    <mergeCell ref="C73:G73"/>
    <mergeCell ref="A76:K76"/>
    <mergeCell ref="B84:C84"/>
    <mergeCell ref="B70:C70"/>
    <mergeCell ref="D70:E70"/>
    <mergeCell ref="F70:G70"/>
    <mergeCell ref="H70:I70"/>
    <mergeCell ref="J70:L70"/>
    <mergeCell ref="B85:C85"/>
    <mergeCell ref="D85:F85"/>
    <mergeCell ref="B86:C86"/>
    <mergeCell ref="D86:F86"/>
    <mergeCell ref="D84:F84"/>
    <mergeCell ref="H84:J84"/>
    <mergeCell ref="B112:C112"/>
    <mergeCell ref="D112:F112"/>
    <mergeCell ref="B113:C113"/>
    <mergeCell ref="D113:F113"/>
    <mergeCell ref="A91:C91"/>
    <mergeCell ref="E91:F91"/>
    <mergeCell ref="B97:C97"/>
    <mergeCell ref="D97:F97"/>
    <mergeCell ref="B98:C98"/>
    <mergeCell ref="D98:F98"/>
    <mergeCell ref="B99:C99"/>
    <mergeCell ref="D99:F99"/>
    <mergeCell ref="B100:C100"/>
    <mergeCell ref="D100:F100"/>
    <mergeCell ref="E104:F104"/>
    <mergeCell ref="A92:C92"/>
    <mergeCell ref="E92:F92"/>
    <mergeCell ref="B96:C96"/>
    <mergeCell ref="D96:F96"/>
    <mergeCell ref="A177:C177"/>
    <mergeCell ref="G177:I177"/>
    <mergeCell ref="A178:C178"/>
    <mergeCell ref="G178:I178"/>
    <mergeCell ref="G127:H127"/>
    <mergeCell ref="A128:B128"/>
    <mergeCell ref="D128:E128"/>
    <mergeCell ref="A129:B129"/>
    <mergeCell ref="D129:E129"/>
    <mergeCell ref="A133:B133"/>
    <mergeCell ref="D133:E133"/>
    <mergeCell ref="A172:B172"/>
    <mergeCell ref="D172:E172"/>
    <mergeCell ref="G172:I172"/>
    <mergeCell ref="A134:B134"/>
    <mergeCell ref="D134:E134"/>
    <mergeCell ref="I134:K134"/>
    <mergeCell ref="I142:K142"/>
    <mergeCell ref="K172:N172"/>
    <mergeCell ref="I133:K133"/>
    <mergeCell ref="O172:P172"/>
    <mergeCell ref="A173:B173"/>
    <mergeCell ref="D173:E173"/>
    <mergeCell ref="G173:I173"/>
    <mergeCell ref="A174:B174"/>
    <mergeCell ref="D174:E174"/>
    <mergeCell ref="G174:I174"/>
    <mergeCell ref="N4:U5"/>
    <mergeCell ref="V4:AE4"/>
    <mergeCell ref="H115:K115"/>
    <mergeCell ref="A116:C116"/>
    <mergeCell ref="E116:F116"/>
    <mergeCell ref="H116:K116"/>
    <mergeCell ref="C118:G118"/>
    <mergeCell ref="A115:C115"/>
    <mergeCell ref="E115:F115"/>
    <mergeCell ref="B101:C101"/>
    <mergeCell ref="D101:F101"/>
    <mergeCell ref="A103:C103"/>
    <mergeCell ref="E103:F103"/>
    <mergeCell ref="H103:K103"/>
    <mergeCell ref="A104:C104"/>
    <mergeCell ref="B109:C109"/>
    <mergeCell ref="D109:F109"/>
    <mergeCell ref="V5:X5"/>
    <mergeCell ref="Y5:Z5"/>
    <mergeCell ref="AA5:AC5"/>
    <mergeCell ref="N6:O6"/>
    <mergeCell ref="P6:U6"/>
    <mergeCell ref="V6:X6"/>
    <mergeCell ref="Y6:Z6"/>
    <mergeCell ref="AA6:AC6"/>
    <mergeCell ref="B48:C48"/>
    <mergeCell ref="D48:E48"/>
    <mergeCell ref="F48:G48"/>
    <mergeCell ref="H48:I48"/>
    <mergeCell ref="B40:C40"/>
    <mergeCell ref="D40:E40"/>
    <mergeCell ref="F40:G40"/>
    <mergeCell ref="H40:I40"/>
    <mergeCell ref="J40:L40"/>
    <mergeCell ref="H41:I41"/>
    <mergeCell ref="J48:L48"/>
    <mergeCell ref="H42:I42"/>
    <mergeCell ref="B43:C43"/>
    <mergeCell ref="D43:E43"/>
    <mergeCell ref="F43:G43"/>
    <mergeCell ref="H43:I43"/>
    <mergeCell ref="H44:I44"/>
    <mergeCell ref="J43:L43"/>
    <mergeCell ref="J44:L44"/>
    <mergeCell ref="B49:C49"/>
    <mergeCell ref="D49:E49"/>
    <mergeCell ref="F49:G49"/>
    <mergeCell ref="H49:I49"/>
    <mergeCell ref="J49:L49"/>
    <mergeCell ref="B52:C52"/>
    <mergeCell ref="D52:E52"/>
    <mergeCell ref="F52:G52"/>
    <mergeCell ref="H52:I52"/>
    <mergeCell ref="J51:L51"/>
    <mergeCell ref="J50:L50"/>
    <mergeCell ref="J52:L52"/>
    <mergeCell ref="H53:I53"/>
    <mergeCell ref="B51:C51"/>
    <mergeCell ref="D51:E51"/>
    <mergeCell ref="F51:G51"/>
    <mergeCell ref="H51:I51"/>
    <mergeCell ref="B50:C50"/>
    <mergeCell ref="D50:E50"/>
    <mergeCell ref="F50:G50"/>
    <mergeCell ref="H50:I5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M84:O84"/>
    <mergeCell ref="P84:Q84"/>
    <mergeCell ref="H71:I71"/>
    <mergeCell ref="J71:L71"/>
    <mergeCell ref="H96:J96"/>
    <mergeCell ref="M96:O96"/>
    <mergeCell ref="P96:Q96"/>
    <mergeCell ref="H91:K91"/>
    <mergeCell ref="H92:K92"/>
    <mergeCell ref="H104:K104"/>
    <mergeCell ref="B108:C108"/>
    <mergeCell ref="D108:F108"/>
    <mergeCell ref="H108:J108"/>
    <mergeCell ref="M108:O108"/>
    <mergeCell ref="P108:Q108"/>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A142:B142"/>
    <mergeCell ref="A143:B143"/>
    <mergeCell ref="B110:C110"/>
    <mergeCell ref="D110:F110"/>
    <mergeCell ref="B111:C111"/>
    <mergeCell ref="D111:F111"/>
    <mergeCell ref="AA145:AB145"/>
    <mergeCell ref="AC145:AD145"/>
    <mergeCell ref="A147:K147"/>
    <mergeCell ref="A148:G148"/>
    <mergeCell ref="I149:K149"/>
    <mergeCell ref="N149:O149"/>
    <mergeCell ref="AB149:AC149"/>
    <mergeCell ref="I150:K150"/>
    <mergeCell ref="N150:O150"/>
    <mergeCell ref="AB150:AC150"/>
    <mergeCell ref="E145:H145"/>
    <mergeCell ref="I145:K145"/>
    <mergeCell ref="AB151:AC151"/>
    <mergeCell ref="A152:B153"/>
    <mergeCell ref="C152:C153"/>
    <mergeCell ref="D152:F153"/>
    <mergeCell ref="G152:G153"/>
    <mergeCell ref="H152:K153"/>
    <mergeCell ref="A154:B154"/>
    <mergeCell ref="D154:F154"/>
    <mergeCell ref="H154:K154"/>
    <mergeCell ref="N151:O151"/>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D217:E217"/>
    <mergeCell ref="A218:F218"/>
    <mergeCell ref="A221:G221"/>
    <mergeCell ref="C222:D222"/>
    <mergeCell ref="G222:H222"/>
    <mergeCell ref="A215:E215"/>
    <mergeCell ref="B216:C216"/>
    <mergeCell ref="D216:E216"/>
    <mergeCell ref="B217:C217"/>
    <mergeCell ref="C223:D223"/>
    <mergeCell ref="C224:D224"/>
    <mergeCell ref="C225:D225"/>
    <mergeCell ref="C226:D226"/>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516">
        <f>簡易算定_年度2!P6-(簡易算定_年度2!I134+(簡易算定_年度2!D154*簡易算定_年度2!I143+簡易算定_年度2!AD150)+簡易算定_年度2!O172+簡易算定_年度2!Q190+簡易算定_年度2!D201+簡易算定_年度2!I211+簡易算定_年度2!I222+簡易算定_年度2!C236)</f>
        <v>0</v>
      </c>
      <c r="Q6" s="517"/>
      <c r="R6" s="517"/>
      <c r="S6" s="517"/>
      <c r="T6" s="517"/>
      <c r="U6" s="518"/>
      <c r="V6" s="511" t="s">
        <v>9</v>
      </c>
      <c r="W6" s="508"/>
      <c r="X6" s="508"/>
      <c r="Y6" s="519">
        <f>簡易算定_年度2!Y6</f>
        <v>0</v>
      </c>
      <c r="Z6" s="520"/>
      <c r="AA6" s="434">
        <f>簡易算定_年度2!AA6</f>
        <v>0</v>
      </c>
      <c r="AB6" s="521"/>
      <c r="AC6" s="522"/>
      <c r="AD6" s="236">
        <f>簡易算定_年度2!AD6-簡易算定_年度2!I150</f>
        <v>0</v>
      </c>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523">
        <f>簡易算定_年度2!P7-((簡易算定_年度2!D154*簡易算定_年度2!I144)+簡易算定_年度2!AD151)</f>
        <v>0</v>
      </c>
      <c r="Q7" s="524"/>
      <c r="R7" s="524"/>
      <c r="S7" s="524"/>
      <c r="T7" s="524"/>
      <c r="U7" s="525"/>
      <c r="V7" s="472" t="s">
        <v>12</v>
      </c>
      <c r="W7" s="473"/>
      <c r="X7" s="473"/>
      <c r="Y7" s="434">
        <f>簡易算定_年度2!Y7</f>
        <v>0</v>
      </c>
      <c r="Z7" s="522"/>
      <c r="AA7" s="526">
        <f>簡易算定_年度2!AA7</f>
        <v>0</v>
      </c>
      <c r="AB7" s="527"/>
      <c r="AC7" s="528"/>
      <c r="AD7" s="237">
        <f>簡易算定_年度2!AD7-簡易算定_年度2!I150</f>
        <v>0</v>
      </c>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row>
    <row r="73" spans="1:30" ht="13.5" customHeight="1" thickBot="1" x14ac:dyDescent="0.2">
      <c r="C73" s="432" t="s">
        <v>167</v>
      </c>
      <c r="D73" s="433"/>
      <c r="E73" s="433"/>
      <c r="F73" s="433"/>
      <c r="G73" s="433"/>
      <c r="H73" s="130">
        <f>(J36+J44+J53+J62+J71)*I23</f>
        <v>0</v>
      </c>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53:L53"/>
    <mergeCell ref="J61:L61"/>
    <mergeCell ref="J62:L62"/>
    <mergeCell ref="A1:AD1"/>
    <mergeCell ref="A2:N2"/>
    <mergeCell ref="A3:B3"/>
    <mergeCell ref="B4:E4"/>
    <mergeCell ref="H4:J4"/>
    <mergeCell ref="A5:A6"/>
    <mergeCell ref="B5:K6"/>
    <mergeCell ref="J34:L34"/>
    <mergeCell ref="J35:L35"/>
    <mergeCell ref="J33:L33"/>
    <mergeCell ref="J31:L31"/>
    <mergeCell ref="V7:X7"/>
    <mergeCell ref="Y7:Z7"/>
    <mergeCell ref="AA7:AC7"/>
    <mergeCell ref="N8:O8"/>
    <mergeCell ref="P8:U8"/>
    <mergeCell ref="V8:X8"/>
    <mergeCell ref="Y8:Z8"/>
    <mergeCell ref="AA8:AD8"/>
    <mergeCell ref="O10:AE13"/>
    <mergeCell ref="A18:E19"/>
    <mergeCell ref="A20:F20"/>
    <mergeCell ref="A21:E21"/>
    <mergeCell ref="A23:B23"/>
    <mergeCell ref="G23:H23"/>
    <mergeCell ref="A24:B24"/>
    <mergeCell ref="B7:K7"/>
    <mergeCell ref="N7:O7"/>
    <mergeCell ref="P7:U7"/>
    <mergeCell ref="B33:C33"/>
    <mergeCell ref="D33:E33"/>
    <mergeCell ref="F33:G33"/>
    <mergeCell ref="H33:I33"/>
    <mergeCell ref="B31:C31"/>
    <mergeCell ref="D31:E31"/>
    <mergeCell ref="F31:G31"/>
    <mergeCell ref="H31:I31"/>
    <mergeCell ref="A25:B25"/>
    <mergeCell ref="A26:B26"/>
    <mergeCell ref="B32:C32"/>
    <mergeCell ref="D32:E32"/>
    <mergeCell ref="F32:G32"/>
    <mergeCell ref="H32:I32"/>
    <mergeCell ref="J32:L32"/>
    <mergeCell ref="B34:C34"/>
    <mergeCell ref="D34:E34"/>
    <mergeCell ref="F34:G34"/>
    <mergeCell ref="H34:I34"/>
    <mergeCell ref="B35:C35"/>
    <mergeCell ref="D35:E35"/>
    <mergeCell ref="F35:G35"/>
    <mergeCell ref="H35:I35"/>
    <mergeCell ref="J42:L42"/>
    <mergeCell ref="H36:I36"/>
    <mergeCell ref="J39:L39"/>
    <mergeCell ref="J41:L41"/>
    <mergeCell ref="J36:L36"/>
    <mergeCell ref="B42:C42"/>
    <mergeCell ref="D42:E42"/>
    <mergeCell ref="F42:G42"/>
    <mergeCell ref="B39:C39"/>
    <mergeCell ref="D39:E39"/>
    <mergeCell ref="F39:G39"/>
    <mergeCell ref="H39:I39"/>
    <mergeCell ref="B41:C41"/>
    <mergeCell ref="D41:E41"/>
    <mergeCell ref="F41:G41"/>
    <mergeCell ref="J60:L60"/>
    <mergeCell ref="B57:C57"/>
    <mergeCell ref="D57:E57"/>
    <mergeCell ref="F57:G57"/>
    <mergeCell ref="H57:I57"/>
    <mergeCell ref="J57:L57"/>
    <mergeCell ref="B59:C59"/>
    <mergeCell ref="D59:E59"/>
    <mergeCell ref="F59:G59"/>
    <mergeCell ref="H59:I59"/>
    <mergeCell ref="J59:L59"/>
    <mergeCell ref="B58:C58"/>
    <mergeCell ref="D58:E58"/>
    <mergeCell ref="F58:G58"/>
    <mergeCell ref="H58:I58"/>
    <mergeCell ref="J58:L58"/>
    <mergeCell ref="B61:C61"/>
    <mergeCell ref="D61:E61"/>
    <mergeCell ref="F61:G61"/>
    <mergeCell ref="H61:I61"/>
    <mergeCell ref="H62:I62"/>
    <mergeCell ref="B60:C60"/>
    <mergeCell ref="D60:E60"/>
    <mergeCell ref="F60:G60"/>
    <mergeCell ref="H60:I60"/>
    <mergeCell ref="B87:C87"/>
    <mergeCell ref="D87:F87"/>
    <mergeCell ref="B88:C88"/>
    <mergeCell ref="D88:F88"/>
    <mergeCell ref="B89:C89"/>
    <mergeCell ref="D89:F89"/>
    <mergeCell ref="C73:G73"/>
    <mergeCell ref="A76:K76"/>
    <mergeCell ref="B84:C84"/>
    <mergeCell ref="B70:C70"/>
    <mergeCell ref="D70:E70"/>
    <mergeCell ref="F70:G70"/>
    <mergeCell ref="H70:I70"/>
    <mergeCell ref="J70:L70"/>
    <mergeCell ref="B85:C85"/>
    <mergeCell ref="D85:F85"/>
    <mergeCell ref="B86:C86"/>
    <mergeCell ref="D86:F86"/>
    <mergeCell ref="D84:F84"/>
    <mergeCell ref="H84:J84"/>
    <mergeCell ref="B112:C112"/>
    <mergeCell ref="D112:F112"/>
    <mergeCell ref="B113:C113"/>
    <mergeCell ref="D113:F113"/>
    <mergeCell ref="A91:C91"/>
    <mergeCell ref="E91:F91"/>
    <mergeCell ref="B97:C97"/>
    <mergeCell ref="D97:F97"/>
    <mergeCell ref="B98:C98"/>
    <mergeCell ref="D98:F98"/>
    <mergeCell ref="B99:C99"/>
    <mergeCell ref="D99:F99"/>
    <mergeCell ref="B100:C100"/>
    <mergeCell ref="D100:F100"/>
    <mergeCell ref="E104:F104"/>
    <mergeCell ref="A92:C92"/>
    <mergeCell ref="E92:F92"/>
    <mergeCell ref="B96:C96"/>
    <mergeCell ref="D96:F96"/>
    <mergeCell ref="A177:C177"/>
    <mergeCell ref="G177:I177"/>
    <mergeCell ref="A178:C178"/>
    <mergeCell ref="G178:I178"/>
    <mergeCell ref="G127:H127"/>
    <mergeCell ref="A128:B128"/>
    <mergeCell ref="D128:E128"/>
    <mergeCell ref="A129:B129"/>
    <mergeCell ref="D129:E129"/>
    <mergeCell ref="A133:B133"/>
    <mergeCell ref="D133:E133"/>
    <mergeCell ref="A172:B172"/>
    <mergeCell ref="D172:E172"/>
    <mergeCell ref="G172:I172"/>
    <mergeCell ref="A134:B134"/>
    <mergeCell ref="D134:E134"/>
    <mergeCell ref="I134:K134"/>
    <mergeCell ref="I142:K142"/>
    <mergeCell ref="K172:N172"/>
    <mergeCell ref="I133:K133"/>
    <mergeCell ref="O172:P172"/>
    <mergeCell ref="A173:B173"/>
    <mergeCell ref="D173:E173"/>
    <mergeCell ref="G173:I173"/>
    <mergeCell ref="A174:B174"/>
    <mergeCell ref="D174:E174"/>
    <mergeCell ref="G174:I174"/>
    <mergeCell ref="N4:U5"/>
    <mergeCell ref="V4:AE4"/>
    <mergeCell ref="H115:K115"/>
    <mergeCell ref="A116:C116"/>
    <mergeCell ref="E116:F116"/>
    <mergeCell ref="H116:K116"/>
    <mergeCell ref="C118:G118"/>
    <mergeCell ref="A115:C115"/>
    <mergeCell ref="E115:F115"/>
    <mergeCell ref="B101:C101"/>
    <mergeCell ref="D101:F101"/>
    <mergeCell ref="A103:C103"/>
    <mergeCell ref="E103:F103"/>
    <mergeCell ref="H103:K103"/>
    <mergeCell ref="A104:C104"/>
    <mergeCell ref="B109:C109"/>
    <mergeCell ref="D109:F109"/>
    <mergeCell ref="V5:X5"/>
    <mergeCell ref="Y5:Z5"/>
    <mergeCell ref="AA5:AC5"/>
    <mergeCell ref="N6:O6"/>
    <mergeCell ref="P6:U6"/>
    <mergeCell ref="V6:X6"/>
    <mergeCell ref="Y6:Z6"/>
    <mergeCell ref="AA6:AC6"/>
    <mergeCell ref="B48:C48"/>
    <mergeCell ref="D48:E48"/>
    <mergeCell ref="F48:G48"/>
    <mergeCell ref="H48:I48"/>
    <mergeCell ref="B40:C40"/>
    <mergeCell ref="D40:E40"/>
    <mergeCell ref="F40:G40"/>
    <mergeCell ref="H40:I40"/>
    <mergeCell ref="J40:L40"/>
    <mergeCell ref="H41:I41"/>
    <mergeCell ref="J48:L48"/>
    <mergeCell ref="H42:I42"/>
    <mergeCell ref="B43:C43"/>
    <mergeCell ref="D43:E43"/>
    <mergeCell ref="F43:G43"/>
    <mergeCell ref="H43:I43"/>
    <mergeCell ref="H44:I44"/>
    <mergeCell ref="J43:L43"/>
    <mergeCell ref="J44:L44"/>
    <mergeCell ref="B49:C49"/>
    <mergeCell ref="D49:E49"/>
    <mergeCell ref="F49:G49"/>
    <mergeCell ref="H49:I49"/>
    <mergeCell ref="J49:L49"/>
    <mergeCell ref="B52:C52"/>
    <mergeCell ref="D52:E52"/>
    <mergeCell ref="F52:G52"/>
    <mergeCell ref="H52:I52"/>
    <mergeCell ref="J51:L51"/>
    <mergeCell ref="J50:L50"/>
    <mergeCell ref="J52:L52"/>
    <mergeCell ref="H53:I53"/>
    <mergeCell ref="B51:C51"/>
    <mergeCell ref="D51:E51"/>
    <mergeCell ref="F51:G51"/>
    <mergeCell ref="H51:I51"/>
    <mergeCell ref="B50:C50"/>
    <mergeCell ref="D50:E50"/>
    <mergeCell ref="F50:G50"/>
    <mergeCell ref="H50:I5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M84:O84"/>
    <mergeCell ref="P84:Q84"/>
    <mergeCell ref="H71:I71"/>
    <mergeCell ref="J71:L71"/>
    <mergeCell ref="H96:J96"/>
    <mergeCell ref="M96:O96"/>
    <mergeCell ref="P96:Q96"/>
    <mergeCell ref="H91:K91"/>
    <mergeCell ref="H92:K92"/>
    <mergeCell ref="H104:K104"/>
    <mergeCell ref="B108:C108"/>
    <mergeCell ref="D108:F108"/>
    <mergeCell ref="H108:J108"/>
    <mergeCell ref="M108:O108"/>
    <mergeCell ref="P108:Q108"/>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A142:B142"/>
    <mergeCell ref="A143:B143"/>
    <mergeCell ref="B110:C110"/>
    <mergeCell ref="D110:F110"/>
    <mergeCell ref="B111:C111"/>
    <mergeCell ref="D111:F111"/>
    <mergeCell ref="AA145:AB145"/>
    <mergeCell ref="AC145:AD145"/>
    <mergeCell ref="A147:K147"/>
    <mergeCell ref="A148:G148"/>
    <mergeCell ref="I149:K149"/>
    <mergeCell ref="N149:O149"/>
    <mergeCell ref="AB149:AC149"/>
    <mergeCell ref="I150:K150"/>
    <mergeCell ref="N150:O150"/>
    <mergeCell ref="AB150:AC150"/>
    <mergeCell ref="E145:H145"/>
    <mergeCell ref="I145:K145"/>
    <mergeCell ref="AB151:AC151"/>
    <mergeCell ref="A152:B153"/>
    <mergeCell ref="C152:C153"/>
    <mergeCell ref="D152:F153"/>
    <mergeCell ref="G152:G153"/>
    <mergeCell ref="H152:K153"/>
    <mergeCell ref="A154:B154"/>
    <mergeCell ref="D154:F154"/>
    <mergeCell ref="H154:K154"/>
    <mergeCell ref="N151:O151"/>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D217:E217"/>
    <mergeCell ref="A218:F218"/>
    <mergeCell ref="A221:G221"/>
    <mergeCell ref="C222:D222"/>
    <mergeCell ref="G222:H222"/>
    <mergeCell ref="A215:E215"/>
    <mergeCell ref="B216:C216"/>
    <mergeCell ref="D216:E216"/>
    <mergeCell ref="B217:C217"/>
    <mergeCell ref="C223:D223"/>
    <mergeCell ref="C224:D224"/>
    <mergeCell ref="C225:D225"/>
    <mergeCell ref="C226:D226"/>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516">
        <f>簡易算定_年度3!P6-(簡易算定_年度3!I134+(簡易算定_年度3!D154*簡易算定_年度3!I143+簡易算定_年度3!AD150)+簡易算定_年度3!O172+簡易算定_年度3!Q190+簡易算定_年度3!D201+簡易算定_年度3!I211+簡易算定_年度3!I222+簡易算定_年度3!C236)</f>
        <v>0</v>
      </c>
      <c r="Q6" s="517"/>
      <c r="R6" s="517"/>
      <c r="S6" s="517"/>
      <c r="T6" s="517"/>
      <c r="U6" s="518"/>
      <c r="V6" s="511" t="s">
        <v>9</v>
      </c>
      <c r="W6" s="508"/>
      <c r="X6" s="508"/>
      <c r="Y6" s="519">
        <f>簡易算定_年度3!Y6</f>
        <v>0</v>
      </c>
      <c r="Z6" s="520"/>
      <c r="AA6" s="434">
        <f>簡易算定_年度3!AA6</f>
        <v>0</v>
      </c>
      <c r="AB6" s="521"/>
      <c r="AC6" s="522"/>
      <c r="AD6" s="236">
        <f>簡易算定_年度3!AD6-簡易算定_年度3!I150</f>
        <v>0</v>
      </c>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523">
        <f>簡易算定_年度3!P7-((簡易算定_年度3!D154*簡易算定_年度3!I144)+簡易算定_年度3!AD151)</f>
        <v>0</v>
      </c>
      <c r="Q7" s="524"/>
      <c r="R7" s="524"/>
      <c r="S7" s="524"/>
      <c r="T7" s="524"/>
      <c r="U7" s="525"/>
      <c r="V7" s="472" t="s">
        <v>12</v>
      </c>
      <c r="W7" s="473"/>
      <c r="X7" s="473"/>
      <c r="Y7" s="434">
        <f>簡易算定_年度3!Y7</f>
        <v>0</v>
      </c>
      <c r="Z7" s="522"/>
      <c r="AA7" s="526">
        <f>簡易算定_年度3!AA7</f>
        <v>0</v>
      </c>
      <c r="AB7" s="527"/>
      <c r="AC7" s="528"/>
      <c r="AD7" s="237">
        <f>簡易算定_年度3!AD7-簡易算定_年度3!I150</f>
        <v>0</v>
      </c>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c r="N72" s="23"/>
      <c r="O72" s="23"/>
      <c r="P72" s="23"/>
      <c r="Q72" s="23"/>
      <c r="R72" s="23"/>
      <c r="S72" s="23"/>
      <c r="T72" s="23"/>
      <c r="U72" s="194"/>
      <c r="V72" s="194"/>
      <c r="W72" s="194"/>
      <c r="X72" s="195"/>
      <c r="Y72" s="195"/>
      <c r="Z72" s="195"/>
      <c r="AA72" s="195"/>
      <c r="AB72" s="195"/>
      <c r="AC72" s="195"/>
      <c r="AD72" s="26"/>
    </row>
    <row r="73" spans="1:30" ht="13.5" customHeight="1" thickBot="1" x14ac:dyDescent="0.2">
      <c r="C73" s="432" t="s">
        <v>167</v>
      </c>
      <c r="D73" s="433"/>
      <c r="E73" s="433"/>
      <c r="F73" s="433"/>
      <c r="G73" s="433"/>
      <c r="H73" s="130">
        <f>(J36+J44+J53+J62+J71)*I23</f>
        <v>0</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53:L53"/>
    <mergeCell ref="J61:L61"/>
    <mergeCell ref="J62:L62"/>
    <mergeCell ref="A1:AD1"/>
    <mergeCell ref="A2:N2"/>
    <mergeCell ref="A3:B3"/>
    <mergeCell ref="B4:E4"/>
    <mergeCell ref="H4:J4"/>
    <mergeCell ref="A5:A6"/>
    <mergeCell ref="B5:K6"/>
    <mergeCell ref="J34:L34"/>
    <mergeCell ref="J35:L35"/>
    <mergeCell ref="J33:L33"/>
    <mergeCell ref="J31:L31"/>
    <mergeCell ref="V7:X7"/>
    <mergeCell ref="Y7:Z7"/>
    <mergeCell ref="AA7:AC7"/>
    <mergeCell ref="N8:O8"/>
    <mergeCell ref="P8:U8"/>
    <mergeCell ref="V8:X8"/>
    <mergeCell ref="Y8:Z8"/>
    <mergeCell ref="AA8:AD8"/>
    <mergeCell ref="O10:AE13"/>
    <mergeCell ref="A18:E19"/>
    <mergeCell ref="A20:F20"/>
    <mergeCell ref="A21:E21"/>
    <mergeCell ref="A23:B23"/>
    <mergeCell ref="G23:H23"/>
    <mergeCell ref="A24:B24"/>
    <mergeCell ref="B7:K7"/>
    <mergeCell ref="N7:O7"/>
    <mergeCell ref="P7:U7"/>
    <mergeCell ref="B33:C33"/>
    <mergeCell ref="D33:E33"/>
    <mergeCell ref="F33:G33"/>
    <mergeCell ref="H33:I33"/>
    <mergeCell ref="B31:C31"/>
    <mergeCell ref="D31:E31"/>
    <mergeCell ref="F31:G31"/>
    <mergeCell ref="H31:I31"/>
    <mergeCell ref="A25:B25"/>
    <mergeCell ref="A26:B26"/>
    <mergeCell ref="B32:C32"/>
    <mergeCell ref="D32:E32"/>
    <mergeCell ref="F32:G32"/>
    <mergeCell ref="H32:I32"/>
    <mergeCell ref="J32:L32"/>
    <mergeCell ref="B34:C34"/>
    <mergeCell ref="D34:E34"/>
    <mergeCell ref="F34:G34"/>
    <mergeCell ref="H34:I34"/>
    <mergeCell ref="B35:C35"/>
    <mergeCell ref="D35:E35"/>
    <mergeCell ref="F35:G35"/>
    <mergeCell ref="H35:I35"/>
    <mergeCell ref="J42:L42"/>
    <mergeCell ref="H36:I36"/>
    <mergeCell ref="J39:L39"/>
    <mergeCell ref="J41:L41"/>
    <mergeCell ref="J36:L36"/>
    <mergeCell ref="B42:C42"/>
    <mergeCell ref="D42:E42"/>
    <mergeCell ref="F42:G42"/>
    <mergeCell ref="B39:C39"/>
    <mergeCell ref="D39:E39"/>
    <mergeCell ref="F39:G39"/>
    <mergeCell ref="H39:I39"/>
    <mergeCell ref="B41:C41"/>
    <mergeCell ref="D41:E41"/>
    <mergeCell ref="F41:G41"/>
    <mergeCell ref="J60:L60"/>
    <mergeCell ref="B57:C57"/>
    <mergeCell ref="D57:E57"/>
    <mergeCell ref="F57:G57"/>
    <mergeCell ref="H57:I57"/>
    <mergeCell ref="J57:L57"/>
    <mergeCell ref="B59:C59"/>
    <mergeCell ref="D59:E59"/>
    <mergeCell ref="F59:G59"/>
    <mergeCell ref="H59:I59"/>
    <mergeCell ref="J59:L59"/>
    <mergeCell ref="B58:C58"/>
    <mergeCell ref="D58:E58"/>
    <mergeCell ref="F58:G58"/>
    <mergeCell ref="H58:I58"/>
    <mergeCell ref="J58:L58"/>
    <mergeCell ref="B61:C61"/>
    <mergeCell ref="D61:E61"/>
    <mergeCell ref="F61:G61"/>
    <mergeCell ref="H61:I61"/>
    <mergeCell ref="H62:I62"/>
    <mergeCell ref="B60:C60"/>
    <mergeCell ref="D60:E60"/>
    <mergeCell ref="F60:G60"/>
    <mergeCell ref="H60:I60"/>
    <mergeCell ref="B87:C87"/>
    <mergeCell ref="D87:F87"/>
    <mergeCell ref="B88:C88"/>
    <mergeCell ref="D88:F88"/>
    <mergeCell ref="B89:C89"/>
    <mergeCell ref="D89:F89"/>
    <mergeCell ref="C73:G73"/>
    <mergeCell ref="A76:K76"/>
    <mergeCell ref="B84:C84"/>
    <mergeCell ref="B70:C70"/>
    <mergeCell ref="D70:E70"/>
    <mergeCell ref="F70:G70"/>
    <mergeCell ref="H70:I70"/>
    <mergeCell ref="J70:L70"/>
    <mergeCell ref="B85:C85"/>
    <mergeCell ref="D85:F85"/>
    <mergeCell ref="B86:C86"/>
    <mergeCell ref="D86:F86"/>
    <mergeCell ref="D84:F84"/>
    <mergeCell ref="H84:J84"/>
    <mergeCell ref="B112:C112"/>
    <mergeCell ref="D112:F112"/>
    <mergeCell ref="B113:C113"/>
    <mergeCell ref="D113:F113"/>
    <mergeCell ref="A91:C91"/>
    <mergeCell ref="E91:F91"/>
    <mergeCell ref="B97:C97"/>
    <mergeCell ref="D97:F97"/>
    <mergeCell ref="B98:C98"/>
    <mergeCell ref="D98:F98"/>
    <mergeCell ref="B99:C99"/>
    <mergeCell ref="D99:F99"/>
    <mergeCell ref="B100:C100"/>
    <mergeCell ref="D100:F100"/>
    <mergeCell ref="E104:F104"/>
    <mergeCell ref="A92:C92"/>
    <mergeCell ref="E92:F92"/>
    <mergeCell ref="B96:C96"/>
    <mergeCell ref="D96:F96"/>
    <mergeCell ref="A177:C177"/>
    <mergeCell ref="G177:I177"/>
    <mergeCell ref="A178:C178"/>
    <mergeCell ref="G178:I178"/>
    <mergeCell ref="G127:H127"/>
    <mergeCell ref="A128:B128"/>
    <mergeCell ref="D128:E128"/>
    <mergeCell ref="A129:B129"/>
    <mergeCell ref="D129:E129"/>
    <mergeCell ref="A133:B133"/>
    <mergeCell ref="D133:E133"/>
    <mergeCell ref="A172:B172"/>
    <mergeCell ref="D172:E172"/>
    <mergeCell ref="G172:I172"/>
    <mergeCell ref="A134:B134"/>
    <mergeCell ref="D134:E134"/>
    <mergeCell ref="I134:K134"/>
    <mergeCell ref="I142:K142"/>
    <mergeCell ref="K172:N172"/>
    <mergeCell ref="I133:K133"/>
    <mergeCell ref="O172:P172"/>
    <mergeCell ref="A173:B173"/>
    <mergeCell ref="D173:E173"/>
    <mergeCell ref="G173:I173"/>
    <mergeCell ref="A174:B174"/>
    <mergeCell ref="D174:E174"/>
    <mergeCell ref="G174:I174"/>
    <mergeCell ref="N4:U5"/>
    <mergeCell ref="V4:AE4"/>
    <mergeCell ref="H115:K115"/>
    <mergeCell ref="A116:C116"/>
    <mergeCell ref="E116:F116"/>
    <mergeCell ref="H116:K116"/>
    <mergeCell ref="C118:G118"/>
    <mergeCell ref="A115:C115"/>
    <mergeCell ref="E115:F115"/>
    <mergeCell ref="B101:C101"/>
    <mergeCell ref="D101:F101"/>
    <mergeCell ref="A103:C103"/>
    <mergeCell ref="E103:F103"/>
    <mergeCell ref="H103:K103"/>
    <mergeCell ref="A104:C104"/>
    <mergeCell ref="B109:C109"/>
    <mergeCell ref="D109:F109"/>
    <mergeCell ref="V5:X5"/>
    <mergeCell ref="Y5:Z5"/>
    <mergeCell ref="AA5:AC5"/>
    <mergeCell ref="N6:O6"/>
    <mergeCell ref="P6:U6"/>
    <mergeCell ref="V6:X6"/>
    <mergeCell ref="Y6:Z6"/>
    <mergeCell ref="AA6:AC6"/>
    <mergeCell ref="B48:C48"/>
    <mergeCell ref="D48:E48"/>
    <mergeCell ref="F48:G48"/>
    <mergeCell ref="H48:I48"/>
    <mergeCell ref="B40:C40"/>
    <mergeCell ref="D40:E40"/>
    <mergeCell ref="F40:G40"/>
    <mergeCell ref="H40:I40"/>
    <mergeCell ref="J40:L40"/>
    <mergeCell ref="H41:I41"/>
    <mergeCell ref="J48:L48"/>
    <mergeCell ref="H42:I42"/>
    <mergeCell ref="B43:C43"/>
    <mergeCell ref="D43:E43"/>
    <mergeCell ref="F43:G43"/>
    <mergeCell ref="H43:I43"/>
    <mergeCell ref="H44:I44"/>
    <mergeCell ref="J43:L43"/>
    <mergeCell ref="J44:L44"/>
    <mergeCell ref="B49:C49"/>
    <mergeCell ref="D49:E49"/>
    <mergeCell ref="F49:G49"/>
    <mergeCell ref="H49:I49"/>
    <mergeCell ref="J49:L49"/>
    <mergeCell ref="B52:C52"/>
    <mergeCell ref="D52:E52"/>
    <mergeCell ref="F52:G52"/>
    <mergeCell ref="H52:I52"/>
    <mergeCell ref="J51:L51"/>
    <mergeCell ref="J50:L50"/>
    <mergeCell ref="J52:L52"/>
    <mergeCell ref="H53:I53"/>
    <mergeCell ref="B51:C51"/>
    <mergeCell ref="D51:E51"/>
    <mergeCell ref="F51:G51"/>
    <mergeCell ref="H51:I51"/>
    <mergeCell ref="B50:C50"/>
    <mergeCell ref="D50:E50"/>
    <mergeCell ref="F50:G50"/>
    <mergeCell ref="H50:I5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M84:O84"/>
    <mergeCell ref="P84:Q84"/>
    <mergeCell ref="H71:I71"/>
    <mergeCell ref="J71:L71"/>
    <mergeCell ref="H96:J96"/>
    <mergeCell ref="M96:O96"/>
    <mergeCell ref="P96:Q96"/>
    <mergeCell ref="H91:K91"/>
    <mergeCell ref="H92:K92"/>
    <mergeCell ref="H104:K104"/>
    <mergeCell ref="B108:C108"/>
    <mergeCell ref="D108:F108"/>
    <mergeCell ref="H108:J108"/>
    <mergeCell ref="M108:O108"/>
    <mergeCell ref="P108:Q108"/>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A142:B142"/>
    <mergeCell ref="A143:B143"/>
    <mergeCell ref="B110:C110"/>
    <mergeCell ref="D110:F110"/>
    <mergeCell ref="B111:C111"/>
    <mergeCell ref="D111:F111"/>
    <mergeCell ref="AA145:AB145"/>
    <mergeCell ref="AC145:AD145"/>
    <mergeCell ref="A147:K147"/>
    <mergeCell ref="A148:G148"/>
    <mergeCell ref="I149:K149"/>
    <mergeCell ref="N149:O149"/>
    <mergeCell ref="AB149:AC149"/>
    <mergeCell ref="I150:K150"/>
    <mergeCell ref="N150:O150"/>
    <mergeCell ref="AB150:AC150"/>
    <mergeCell ref="E145:H145"/>
    <mergeCell ref="I145:K145"/>
    <mergeCell ref="AB151:AC151"/>
    <mergeCell ref="A152:B153"/>
    <mergeCell ref="C152:C153"/>
    <mergeCell ref="D152:F153"/>
    <mergeCell ref="G152:G153"/>
    <mergeCell ref="H152:K153"/>
    <mergeCell ref="A154:B154"/>
    <mergeCell ref="D154:F154"/>
    <mergeCell ref="H154:K154"/>
    <mergeCell ref="N151:O151"/>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D217:E217"/>
    <mergeCell ref="A218:F218"/>
    <mergeCell ref="A221:G221"/>
    <mergeCell ref="C222:D222"/>
    <mergeCell ref="G222:H222"/>
    <mergeCell ref="A215:E215"/>
    <mergeCell ref="B216:C216"/>
    <mergeCell ref="D216:E216"/>
    <mergeCell ref="B217:C217"/>
    <mergeCell ref="C223:D223"/>
    <mergeCell ref="C224:D224"/>
    <mergeCell ref="C225:D225"/>
    <mergeCell ref="C226:D226"/>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516">
        <f>簡易算定_年度4!P6-(簡易算定_年度4!I134+(簡易算定_年度4!D154*簡易算定_年度4!I143+簡易算定_年度4!AD150)+簡易算定_年度4!O172+簡易算定_年度4!Q190+簡易算定_年度4!D201+簡易算定_年度4!I211+簡易算定_年度4!I222+簡易算定_年度4!C236)</f>
        <v>0</v>
      </c>
      <c r="Q6" s="517"/>
      <c r="R6" s="517"/>
      <c r="S6" s="517"/>
      <c r="T6" s="517"/>
      <c r="U6" s="518"/>
      <c r="V6" s="511" t="s">
        <v>9</v>
      </c>
      <c r="W6" s="508"/>
      <c r="X6" s="508"/>
      <c r="Y6" s="519">
        <f>簡易算定_年度4!Y6</f>
        <v>0</v>
      </c>
      <c r="Z6" s="520"/>
      <c r="AA6" s="434">
        <f>簡易算定_年度4!AA6</f>
        <v>0</v>
      </c>
      <c r="AB6" s="521"/>
      <c r="AC6" s="522"/>
      <c r="AD6" s="236">
        <f>簡易算定_年度4!AD6-簡易算定_年度4!I150</f>
        <v>0</v>
      </c>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523">
        <f>簡易算定_年度4!P7-((簡易算定_年度4!D154*簡易算定_年度4!I144)+簡易算定_年度4!AD151)</f>
        <v>0</v>
      </c>
      <c r="Q7" s="524"/>
      <c r="R7" s="524"/>
      <c r="S7" s="524"/>
      <c r="T7" s="524"/>
      <c r="U7" s="525"/>
      <c r="V7" s="472" t="s">
        <v>12</v>
      </c>
      <c r="W7" s="473"/>
      <c r="X7" s="473"/>
      <c r="Y7" s="434">
        <f>簡易算定_年度4!Y7</f>
        <v>0</v>
      </c>
      <c r="Z7" s="522"/>
      <c r="AA7" s="526">
        <f>簡易算定_年度4!AA7</f>
        <v>0</v>
      </c>
      <c r="AB7" s="527"/>
      <c r="AC7" s="528"/>
      <c r="AD7" s="237">
        <f>簡易算定_年度4!AD7-簡易算定_年度4!I150</f>
        <v>0</v>
      </c>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c r="N28" s="23"/>
      <c r="O28" s="23"/>
      <c r="P28" s="23"/>
      <c r="Q28" s="23"/>
      <c r="R28" s="23"/>
      <c r="S28" s="23"/>
      <c r="T28" s="23"/>
      <c r="U28" s="194"/>
      <c r="V28" s="194"/>
      <c r="W28" s="194"/>
      <c r="X28" s="195"/>
      <c r="Y28" s="195"/>
      <c r="Z28" s="195"/>
      <c r="AA28" s="195"/>
      <c r="AB28" s="195"/>
      <c r="AC28" s="195"/>
      <c r="AD28" s="26"/>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row>
    <row r="73" spans="1:30" ht="13.5" customHeight="1" thickBot="1" x14ac:dyDescent="0.2">
      <c r="C73" s="432" t="s">
        <v>167</v>
      </c>
      <c r="D73" s="433"/>
      <c r="E73" s="433"/>
      <c r="F73" s="433"/>
      <c r="G73" s="433"/>
      <c r="H73" s="130">
        <f>(J36+J44+J53+J62+J71)*I23</f>
        <v>0</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53:L53"/>
    <mergeCell ref="J61:L61"/>
    <mergeCell ref="J62:L62"/>
    <mergeCell ref="A1:AD1"/>
    <mergeCell ref="A2:N2"/>
    <mergeCell ref="A3:B3"/>
    <mergeCell ref="B4:E4"/>
    <mergeCell ref="H4:J4"/>
    <mergeCell ref="A5:A6"/>
    <mergeCell ref="B5:K6"/>
    <mergeCell ref="J34:L34"/>
    <mergeCell ref="J35:L35"/>
    <mergeCell ref="J33:L33"/>
    <mergeCell ref="J31:L31"/>
    <mergeCell ref="V7:X7"/>
    <mergeCell ref="Y7:Z7"/>
    <mergeCell ref="AA7:AC7"/>
    <mergeCell ref="N8:O8"/>
    <mergeCell ref="P8:U8"/>
    <mergeCell ref="V8:X8"/>
    <mergeCell ref="Y8:Z8"/>
    <mergeCell ref="AA8:AD8"/>
    <mergeCell ref="O10:AE13"/>
    <mergeCell ref="A18:E19"/>
    <mergeCell ref="A20:F20"/>
    <mergeCell ref="A21:E21"/>
    <mergeCell ref="A23:B23"/>
    <mergeCell ref="G23:H23"/>
    <mergeCell ref="A24:B24"/>
    <mergeCell ref="B7:K7"/>
    <mergeCell ref="N7:O7"/>
    <mergeCell ref="P7:U7"/>
    <mergeCell ref="B33:C33"/>
    <mergeCell ref="D33:E33"/>
    <mergeCell ref="F33:G33"/>
    <mergeCell ref="H33:I33"/>
    <mergeCell ref="B31:C31"/>
    <mergeCell ref="D31:E31"/>
    <mergeCell ref="F31:G31"/>
    <mergeCell ref="H31:I31"/>
    <mergeCell ref="A25:B25"/>
    <mergeCell ref="A26:B26"/>
    <mergeCell ref="B32:C32"/>
    <mergeCell ref="D32:E32"/>
    <mergeCell ref="F32:G32"/>
    <mergeCell ref="H32:I32"/>
    <mergeCell ref="J32:L32"/>
    <mergeCell ref="B34:C34"/>
    <mergeCell ref="D34:E34"/>
    <mergeCell ref="F34:G34"/>
    <mergeCell ref="H34:I34"/>
    <mergeCell ref="B35:C35"/>
    <mergeCell ref="D35:E35"/>
    <mergeCell ref="F35:G35"/>
    <mergeCell ref="H35:I35"/>
    <mergeCell ref="J42:L42"/>
    <mergeCell ref="H36:I36"/>
    <mergeCell ref="J39:L39"/>
    <mergeCell ref="J41:L41"/>
    <mergeCell ref="J36:L36"/>
    <mergeCell ref="B42:C42"/>
    <mergeCell ref="D42:E42"/>
    <mergeCell ref="F42:G42"/>
    <mergeCell ref="B39:C39"/>
    <mergeCell ref="D39:E39"/>
    <mergeCell ref="F39:G39"/>
    <mergeCell ref="H39:I39"/>
    <mergeCell ref="B41:C41"/>
    <mergeCell ref="D41:E41"/>
    <mergeCell ref="F41:G41"/>
    <mergeCell ref="J60:L60"/>
    <mergeCell ref="B57:C57"/>
    <mergeCell ref="D57:E57"/>
    <mergeCell ref="F57:G57"/>
    <mergeCell ref="H57:I57"/>
    <mergeCell ref="J57:L57"/>
    <mergeCell ref="B59:C59"/>
    <mergeCell ref="D59:E59"/>
    <mergeCell ref="F59:G59"/>
    <mergeCell ref="H59:I59"/>
    <mergeCell ref="J59:L59"/>
    <mergeCell ref="B58:C58"/>
    <mergeCell ref="D58:E58"/>
    <mergeCell ref="F58:G58"/>
    <mergeCell ref="H58:I58"/>
    <mergeCell ref="J58:L58"/>
    <mergeCell ref="B61:C61"/>
    <mergeCell ref="D61:E61"/>
    <mergeCell ref="F61:G61"/>
    <mergeCell ref="H61:I61"/>
    <mergeCell ref="H62:I62"/>
    <mergeCell ref="B60:C60"/>
    <mergeCell ref="D60:E60"/>
    <mergeCell ref="F60:G60"/>
    <mergeCell ref="H60:I60"/>
    <mergeCell ref="B87:C87"/>
    <mergeCell ref="D87:F87"/>
    <mergeCell ref="B88:C88"/>
    <mergeCell ref="D88:F88"/>
    <mergeCell ref="B89:C89"/>
    <mergeCell ref="D89:F89"/>
    <mergeCell ref="C73:G73"/>
    <mergeCell ref="A76:K76"/>
    <mergeCell ref="B84:C84"/>
    <mergeCell ref="B70:C70"/>
    <mergeCell ref="D70:E70"/>
    <mergeCell ref="F70:G70"/>
    <mergeCell ref="H70:I70"/>
    <mergeCell ref="J70:L70"/>
    <mergeCell ref="B85:C85"/>
    <mergeCell ref="D85:F85"/>
    <mergeCell ref="B86:C86"/>
    <mergeCell ref="D86:F86"/>
    <mergeCell ref="D84:F84"/>
    <mergeCell ref="H84:J84"/>
    <mergeCell ref="B112:C112"/>
    <mergeCell ref="D112:F112"/>
    <mergeCell ref="B113:C113"/>
    <mergeCell ref="D113:F113"/>
    <mergeCell ref="A91:C91"/>
    <mergeCell ref="E91:F91"/>
    <mergeCell ref="B97:C97"/>
    <mergeCell ref="D97:F97"/>
    <mergeCell ref="B98:C98"/>
    <mergeCell ref="D98:F98"/>
    <mergeCell ref="B99:C99"/>
    <mergeCell ref="D99:F99"/>
    <mergeCell ref="B100:C100"/>
    <mergeCell ref="D100:F100"/>
    <mergeCell ref="E104:F104"/>
    <mergeCell ref="A92:C92"/>
    <mergeCell ref="E92:F92"/>
    <mergeCell ref="B96:C96"/>
    <mergeCell ref="D96:F96"/>
    <mergeCell ref="A177:C177"/>
    <mergeCell ref="G177:I177"/>
    <mergeCell ref="A178:C178"/>
    <mergeCell ref="G178:I178"/>
    <mergeCell ref="G127:H127"/>
    <mergeCell ref="A128:B128"/>
    <mergeCell ref="D128:E128"/>
    <mergeCell ref="A129:B129"/>
    <mergeCell ref="D129:E129"/>
    <mergeCell ref="A133:B133"/>
    <mergeCell ref="D133:E133"/>
    <mergeCell ref="A172:B172"/>
    <mergeCell ref="D172:E172"/>
    <mergeCell ref="G172:I172"/>
    <mergeCell ref="A134:B134"/>
    <mergeCell ref="D134:E134"/>
    <mergeCell ref="I134:K134"/>
    <mergeCell ref="I142:K142"/>
    <mergeCell ref="K172:N172"/>
    <mergeCell ref="I133:K133"/>
    <mergeCell ref="O172:P172"/>
    <mergeCell ref="A173:B173"/>
    <mergeCell ref="D173:E173"/>
    <mergeCell ref="G173:I173"/>
    <mergeCell ref="A174:B174"/>
    <mergeCell ref="D174:E174"/>
    <mergeCell ref="G174:I174"/>
    <mergeCell ref="N4:U5"/>
    <mergeCell ref="V4:AE4"/>
    <mergeCell ref="H115:K115"/>
    <mergeCell ref="A116:C116"/>
    <mergeCell ref="E116:F116"/>
    <mergeCell ref="H116:K116"/>
    <mergeCell ref="C118:G118"/>
    <mergeCell ref="A115:C115"/>
    <mergeCell ref="E115:F115"/>
    <mergeCell ref="B101:C101"/>
    <mergeCell ref="D101:F101"/>
    <mergeCell ref="A103:C103"/>
    <mergeCell ref="E103:F103"/>
    <mergeCell ref="H103:K103"/>
    <mergeCell ref="A104:C104"/>
    <mergeCell ref="B109:C109"/>
    <mergeCell ref="D109:F109"/>
    <mergeCell ref="V5:X5"/>
    <mergeCell ref="Y5:Z5"/>
    <mergeCell ref="AA5:AC5"/>
    <mergeCell ref="N6:O6"/>
    <mergeCell ref="P6:U6"/>
    <mergeCell ref="V6:X6"/>
    <mergeCell ref="Y6:Z6"/>
    <mergeCell ref="AA6:AC6"/>
    <mergeCell ref="B48:C48"/>
    <mergeCell ref="D48:E48"/>
    <mergeCell ref="F48:G48"/>
    <mergeCell ref="H48:I48"/>
    <mergeCell ref="B40:C40"/>
    <mergeCell ref="D40:E40"/>
    <mergeCell ref="F40:G40"/>
    <mergeCell ref="H40:I40"/>
    <mergeCell ref="J40:L40"/>
    <mergeCell ref="H41:I41"/>
    <mergeCell ref="J48:L48"/>
    <mergeCell ref="H42:I42"/>
    <mergeCell ref="B43:C43"/>
    <mergeCell ref="D43:E43"/>
    <mergeCell ref="F43:G43"/>
    <mergeCell ref="H43:I43"/>
    <mergeCell ref="H44:I44"/>
    <mergeCell ref="J43:L43"/>
    <mergeCell ref="J44:L44"/>
    <mergeCell ref="B49:C49"/>
    <mergeCell ref="D49:E49"/>
    <mergeCell ref="F49:G49"/>
    <mergeCell ref="H49:I49"/>
    <mergeCell ref="J49:L49"/>
    <mergeCell ref="B52:C52"/>
    <mergeCell ref="D52:E52"/>
    <mergeCell ref="F52:G52"/>
    <mergeCell ref="H52:I52"/>
    <mergeCell ref="J51:L51"/>
    <mergeCell ref="J50:L50"/>
    <mergeCell ref="J52:L52"/>
    <mergeCell ref="H53:I53"/>
    <mergeCell ref="B51:C51"/>
    <mergeCell ref="D51:E51"/>
    <mergeCell ref="F51:G51"/>
    <mergeCell ref="H51:I51"/>
    <mergeCell ref="B50:C50"/>
    <mergeCell ref="D50:E50"/>
    <mergeCell ref="F50:G50"/>
    <mergeCell ref="H50:I5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M84:O84"/>
    <mergeCell ref="P84:Q84"/>
    <mergeCell ref="H71:I71"/>
    <mergeCell ref="J71:L71"/>
    <mergeCell ref="H96:J96"/>
    <mergeCell ref="M96:O96"/>
    <mergeCell ref="P96:Q96"/>
    <mergeCell ref="H91:K91"/>
    <mergeCell ref="H92:K92"/>
    <mergeCell ref="H104:K104"/>
    <mergeCell ref="B108:C108"/>
    <mergeCell ref="D108:F108"/>
    <mergeCell ref="H108:J108"/>
    <mergeCell ref="M108:O108"/>
    <mergeCell ref="P108:Q108"/>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A142:B142"/>
    <mergeCell ref="A143:B143"/>
    <mergeCell ref="B110:C110"/>
    <mergeCell ref="D110:F110"/>
    <mergeCell ref="B111:C111"/>
    <mergeCell ref="D111:F111"/>
    <mergeCell ref="AA145:AB145"/>
    <mergeCell ref="AC145:AD145"/>
    <mergeCell ref="A147:K147"/>
    <mergeCell ref="A148:G148"/>
    <mergeCell ref="I149:K149"/>
    <mergeCell ref="N149:O149"/>
    <mergeCell ref="AB149:AC149"/>
    <mergeCell ref="I150:K150"/>
    <mergeCell ref="N150:O150"/>
    <mergeCell ref="AB150:AC150"/>
    <mergeCell ref="E145:H145"/>
    <mergeCell ref="I145:K145"/>
    <mergeCell ref="AB151:AC151"/>
    <mergeCell ref="A152:B153"/>
    <mergeCell ref="C152:C153"/>
    <mergeCell ref="D152:F153"/>
    <mergeCell ref="G152:G153"/>
    <mergeCell ref="H152:K153"/>
    <mergeCell ref="A154:B154"/>
    <mergeCell ref="D154:F154"/>
    <mergeCell ref="H154:K154"/>
    <mergeCell ref="N151:O151"/>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D217:E217"/>
    <mergeCell ref="A218:F218"/>
    <mergeCell ref="A221:G221"/>
    <mergeCell ref="C222:D222"/>
    <mergeCell ref="G222:H222"/>
    <mergeCell ref="A215:E215"/>
    <mergeCell ref="B216:C216"/>
    <mergeCell ref="D216:E216"/>
    <mergeCell ref="B217:C217"/>
    <mergeCell ref="C223:D223"/>
    <mergeCell ref="C224:D224"/>
    <mergeCell ref="C225:D225"/>
    <mergeCell ref="C226:D226"/>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263"/>
  <sheetViews>
    <sheetView view="pageBreakPreview" zoomScaleNormal="100" zoomScaleSheetLayoutView="100" workbookViewId="0">
      <selection sqref="A1:AD1"/>
    </sheetView>
  </sheetViews>
  <sheetFormatPr defaultRowHeight="13.5" x14ac:dyDescent="0.15"/>
  <cols>
    <col min="1" max="1" width="9" style="10"/>
    <col min="2" max="3" width="11.625" style="10" customWidth="1"/>
    <col min="4" max="5" width="9.875" style="10" customWidth="1"/>
    <col min="6" max="6" width="12.125" style="10" customWidth="1"/>
    <col min="7" max="7" width="9.5" style="10" customWidth="1"/>
    <col min="8" max="8" width="13.5" style="10" customWidth="1"/>
    <col min="9" max="9" width="8.5" style="10" bestFit="1" customWidth="1"/>
    <col min="10" max="10" width="11.625" style="10" customWidth="1"/>
    <col min="11" max="11" width="11.75" style="10" customWidth="1"/>
    <col min="12" max="12" width="6" style="10" customWidth="1"/>
    <col min="13" max="13" width="5.625" style="10" customWidth="1"/>
    <col min="14" max="14" width="9" style="10" customWidth="1"/>
    <col min="15" max="15" width="8" style="10" customWidth="1"/>
    <col min="16" max="27" width="6.125" style="10" customWidth="1"/>
    <col min="28" max="28" width="4.375" style="10" customWidth="1"/>
    <col min="29" max="29" width="8.75" style="10" customWidth="1"/>
    <col min="30" max="31" width="13.125" style="10" customWidth="1"/>
    <col min="32" max="16384" width="9" style="10"/>
  </cols>
  <sheetData>
    <row r="1" spans="1:32" ht="24.75" customHeight="1" x14ac:dyDescent="0.15">
      <c r="A1" s="243" t="s">
        <v>163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18"/>
    </row>
    <row r="2" spans="1:32" ht="15" customHeight="1" x14ac:dyDescent="0.15">
      <c r="A2" s="483" t="s">
        <v>346</v>
      </c>
      <c r="B2" s="483"/>
      <c r="C2" s="483"/>
      <c r="D2" s="483"/>
      <c r="E2" s="483"/>
      <c r="F2" s="483"/>
      <c r="G2" s="483"/>
      <c r="H2" s="483"/>
      <c r="I2" s="483"/>
      <c r="J2" s="483"/>
      <c r="K2" s="483"/>
      <c r="L2" s="483"/>
      <c r="M2" s="483"/>
      <c r="N2" s="483"/>
      <c r="O2" s="19"/>
      <c r="P2" s="19"/>
      <c r="Q2" s="19"/>
      <c r="R2" s="19"/>
      <c r="S2" s="19"/>
      <c r="T2" s="19"/>
      <c r="U2" s="19"/>
      <c r="V2" s="19"/>
      <c r="W2" s="19"/>
      <c r="X2" s="19"/>
      <c r="Y2" s="19"/>
      <c r="Z2" s="19"/>
      <c r="AA2" s="19"/>
      <c r="AB2" s="19"/>
      <c r="AC2" s="19"/>
      <c r="AD2" s="19"/>
      <c r="AE2" s="18"/>
    </row>
    <row r="3" spans="1:32" ht="18" thickBot="1" x14ac:dyDescent="0.2">
      <c r="A3" s="484" t="s">
        <v>0</v>
      </c>
      <c r="B3" s="484"/>
      <c r="C3" s="19"/>
      <c r="D3" s="19"/>
      <c r="E3" s="19"/>
      <c r="F3" s="19"/>
      <c r="G3" s="19"/>
      <c r="H3" s="19"/>
      <c r="I3" s="19"/>
      <c r="J3" s="19"/>
      <c r="K3" s="19"/>
      <c r="L3" s="19"/>
      <c r="M3" s="170"/>
      <c r="N3" s="189" t="s">
        <v>331</v>
      </c>
      <c r="O3" s="189"/>
      <c r="P3" s="189"/>
      <c r="Q3" s="189"/>
      <c r="R3" s="189"/>
      <c r="S3" s="189"/>
      <c r="T3" s="189"/>
      <c r="U3" s="19"/>
      <c r="V3" s="19"/>
      <c r="W3" s="19"/>
      <c r="X3" s="19"/>
      <c r="Y3" s="19"/>
      <c r="Z3" s="19"/>
      <c r="AA3" s="19"/>
      <c r="AB3" s="19"/>
      <c r="AC3" s="19"/>
      <c r="AD3" s="20"/>
      <c r="AE3" s="18"/>
    </row>
    <row r="4" spans="1:32" ht="17.25" customHeight="1" x14ac:dyDescent="0.15">
      <c r="A4" s="117" t="s">
        <v>1</v>
      </c>
      <c r="B4" s="485"/>
      <c r="C4" s="485"/>
      <c r="D4" s="485"/>
      <c r="E4" s="485"/>
      <c r="F4" s="235" t="s">
        <v>2</v>
      </c>
      <c r="G4" s="136"/>
      <c r="H4" s="486" t="s">
        <v>3</v>
      </c>
      <c r="I4" s="487"/>
      <c r="J4" s="488"/>
      <c r="K4" s="135"/>
      <c r="L4" s="171"/>
      <c r="M4" s="172"/>
      <c r="N4" s="489" t="s">
        <v>224</v>
      </c>
      <c r="O4" s="490"/>
      <c r="P4" s="490"/>
      <c r="Q4" s="490"/>
      <c r="R4" s="490"/>
      <c r="S4" s="490"/>
      <c r="T4" s="490"/>
      <c r="U4" s="491"/>
      <c r="V4" s="320" t="s">
        <v>4</v>
      </c>
      <c r="W4" s="448"/>
      <c r="X4" s="448"/>
      <c r="Y4" s="448"/>
      <c r="Z4" s="448"/>
      <c r="AA4" s="448"/>
      <c r="AB4" s="448"/>
      <c r="AC4" s="448"/>
      <c r="AD4" s="448"/>
      <c r="AE4" s="448"/>
    </row>
    <row r="5" spans="1:32" ht="28.5" customHeight="1" x14ac:dyDescent="0.15">
      <c r="A5" s="495" t="s">
        <v>5</v>
      </c>
      <c r="B5" s="496"/>
      <c r="C5" s="496"/>
      <c r="D5" s="496"/>
      <c r="E5" s="496"/>
      <c r="F5" s="496"/>
      <c r="G5" s="496"/>
      <c r="H5" s="496"/>
      <c r="I5" s="496"/>
      <c r="J5" s="496"/>
      <c r="K5" s="497"/>
      <c r="L5" s="173"/>
      <c r="M5" s="174"/>
      <c r="N5" s="492"/>
      <c r="O5" s="493"/>
      <c r="P5" s="493"/>
      <c r="Q5" s="493"/>
      <c r="R5" s="493"/>
      <c r="S5" s="493"/>
      <c r="T5" s="493"/>
      <c r="U5" s="494"/>
      <c r="V5" s="512"/>
      <c r="W5" s="513"/>
      <c r="X5" s="513"/>
      <c r="Y5" s="339" t="s">
        <v>242</v>
      </c>
      <c r="Z5" s="287"/>
      <c r="AA5" s="375" t="s">
        <v>7</v>
      </c>
      <c r="AB5" s="475"/>
      <c r="AC5" s="476"/>
      <c r="AD5" s="192" t="s">
        <v>243</v>
      </c>
      <c r="AE5" s="192" t="s">
        <v>257</v>
      </c>
    </row>
    <row r="6" spans="1:32" ht="21" customHeight="1" x14ac:dyDescent="0.15">
      <c r="A6" s="495"/>
      <c r="B6" s="496"/>
      <c r="C6" s="496"/>
      <c r="D6" s="496"/>
      <c r="E6" s="496"/>
      <c r="F6" s="496"/>
      <c r="G6" s="496"/>
      <c r="H6" s="496"/>
      <c r="I6" s="496"/>
      <c r="J6" s="496"/>
      <c r="K6" s="497"/>
      <c r="L6" s="173"/>
      <c r="M6" s="174"/>
      <c r="N6" s="503" t="s">
        <v>6</v>
      </c>
      <c r="O6" s="511"/>
      <c r="P6" s="516">
        <f>簡易算定_年度5!P6-(簡易算定_年度5!I134+(簡易算定_年度5!D154*簡易算定_年度5!I143+簡易算定_年度5!AD150)+簡易算定_年度5!O172+簡易算定_年度5!Q190+簡易算定_年度5!D201+簡易算定_年度5!I211+簡易算定_年度5!I222+簡易算定_年度5!C236)</f>
        <v>0</v>
      </c>
      <c r="Q6" s="517"/>
      <c r="R6" s="517"/>
      <c r="S6" s="517"/>
      <c r="T6" s="517"/>
      <c r="U6" s="518"/>
      <c r="V6" s="511" t="s">
        <v>9</v>
      </c>
      <c r="W6" s="508"/>
      <c r="X6" s="508"/>
      <c r="Y6" s="519">
        <f>簡易算定_年度5!Y6</f>
        <v>0</v>
      </c>
      <c r="Z6" s="520"/>
      <c r="AA6" s="434">
        <f>簡易算定_年度5!AA6</f>
        <v>0</v>
      </c>
      <c r="AB6" s="521"/>
      <c r="AC6" s="522"/>
      <c r="AD6" s="236">
        <f>簡易算定_年度5!AD6-簡易算定_年度5!I150</f>
        <v>0</v>
      </c>
      <c r="AE6" s="144">
        <f>Y6*AA6+AD6</f>
        <v>0</v>
      </c>
    </row>
    <row r="7" spans="1:32" ht="21" customHeight="1" thickBot="1" x14ac:dyDescent="0.2">
      <c r="A7" s="118" t="s">
        <v>10</v>
      </c>
      <c r="B7" s="465"/>
      <c r="C7" s="465"/>
      <c r="D7" s="465"/>
      <c r="E7" s="465"/>
      <c r="F7" s="465"/>
      <c r="G7" s="465"/>
      <c r="H7" s="465"/>
      <c r="I7" s="465"/>
      <c r="J7" s="465"/>
      <c r="K7" s="466"/>
      <c r="L7" s="175"/>
      <c r="M7" s="176"/>
      <c r="N7" s="467" t="s">
        <v>8</v>
      </c>
      <c r="O7" s="468"/>
      <c r="P7" s="523">
        <f>簡易算定_年度5!P7-((簡易算定_年度5!D154*簡易算定_年度5!I144)+簡易算定_年度5!AD151)</f>
        <v>0</v>
      </c>
      <c r="Q7" s="524"/>
      <c r="R7" s="524"/>
      <c r="S7" s="524"/>
      <c r="T7" s="524"/>
      <c r="U7" s="525"/>
      <c r="V7" s="472" t="s">
        <v>12</v>
      </c>
      <c r="W7" s="473"/>
      <c r="X7" s="473"/>
      <c r="Y7" s="434">
        <f>簡易算定_年度5!Y7</f>
        <v>0</v>
      </c>
      <c r="Z7" s="522"/>
      <c r="AA7" s="526">
        <f>簡易算定_年度5!AA7</f>
        <v>0</v>
      </c>
      <c r="AB7" s="527"/>
      <c r="AC7" s="528"/>
      <c r="AD7" s="237">
        <f>簡易算定_年度5!AD7-簡易算定_年度5!I150</f>
        <v>0</v>
      </c>
      <c r="AE7" s="144">
        <f>Y7*AA7+AD7</f>
        <v>0</v>
      </c>
    </row>
    <row r="8" spans="1:32" ht="13.5" customHeight="1" thickBot="1" x14ac:dyDescent="0.2">
      <c r="N8" s="455" t="s">
        <v>11</v>
      </c>
      <c r="O8" s="456"/>
      <c r="P8" s="303">
        <f>SUM(P6:U7)</f>
        <v>0</v>
      </c>
      <c r="Q8" s="457"/>
      <c r="R8" s="457"/>
      <c r="S8" s="457"/>
      <c r="T8" s="457"/>
      <c r="U8" s="304"/>
      <c r="V8" s="380"/>
      <c r="W8" s="380"/>
      <c r="X8" s="380"/>
      <c r="Y8" s="458"/>
      <c r="Z8" s="458"/>
      <c r="AA8" s="459" t="s">
        <v>13</v>
      </c>
      <c r="AB8" s="460"/>
      <c r="AC8" s="460"/>
      <c r="AD8" s="461"/>
      <c r="AE8" s="120">
        <f>SUM(AE6:AE7)</f>
        <v>0</v>
      </c>
    </row>
    <row r="9" spans="1:32" ht="13.5" customHeight="1" x14ac:dyDescent="0.15">
      <c r="O9" s="194"/>
      <c r="P9" s="194"/>
      <c r="Q9" s="167"/>
      <c r="R9" s="167"/>
      <c r="S9" s="167"/>
      <c r="T9" s="167"/>
      <c r="U9" s="167"/>
      <c r="V9" s="167"/>
      <c r="W9" s="194"/>
      <c r="X9" s="194"/>
      <c r="Y9" s="194"/>
      <c r="Z9" s="195"/>
      <c r="AA9" s="195"/>
      <c r="AB9" s="195"/>
      <c r="AC9" s="195"/>
      <c r="AD9" s="195"/>
      <c r="AE9" s="195"/>
      <c r="AF9" s="168"/>
    </row>
    <row r="10" spans="1:32" ht="13.5" customHeight="1" x14ac:dyDescent="0.15">
      <c r="A10" s="31"/>
      <c r="B10" s="31"/>
      <c r="C10" s="31"/>
      <c r="D10" s="31"/>
      <c r="E10" s="31"/>
      <c r="F10" s="31"/>
      <c r="G10" s="31"/>
      <c r="H10" s="31"/>
      <c r="I10" s="31"/>
      <c r="J10" s="31"/>
      <c r="K10" s="31"/>
      <c r="L10" s="31"/>
      <c r="M10" s="31"/>
      <c r="N10" s="31"/>
      <c r="O10" s="462" t="s">
        <v>225</v>
      </c>
      <c r="P10" s="463"/>
      <c r="Q10" s="463"/>
      <c r="R10" s="463"/>
      <c r="S10" s="463"/>
      <c r="T10" s="463"/>
      <c r="U10" s="463"/>
      <c r="V10" s="463"/>
      <c r="W10" s="463"/>
      <c r="X10" s="463"/>
      <c r="Y10" s="463"/>
      <c r="Z10" s="463"/>
      <c r="AA10" s="463"/>
      <c r="AB10" s="463"/>
      <c r="AC10" s="463"/>
      <c r="AD10" s="463"/>
      <c r="AE10" s="463"/>
      <c r="AF10" s="220"/>
    </row>
    <row r="11" spans="1:32" ht="13.5" customHeight="1" x14ac:dyDescent="0.15">
      <c r="A11" s="31"/>
      <c r="B11" s="31"/>
      <c r="C11" s="31"/>
      <c r="D11" s="31"/>
      <c r="E11" s="31"/>
      <c r="F11" s="31"/>
      <c r="G11" s="31"/>
      <c r="H11" s="31"/>
      <c r="I11" s="31"/>
      <c r="J11" s="31"/>
      <c r="K11" s="31"/>
      <c r="L11" s="31"/>
      <c r="M11" s="31"/>
      <c r="N11" s="31"/>
      <c r="O11" s="463"/>
      <c r="P11" s="463"/>
      <c r="Q11" s="463"/>
      <c r="R11" s="463"/>
      <c r="S11" s="463"/>
      <c r="T11" s="463"/>
      <c r="U11" s="463"/>
      <c r="V11" s="463"/>
      <c r="W11" s="463"/>
      <c r="X11" s="463"/>
      <c r="Y11" s="463"/>
      <c r="Z11" s="463"/>
      <c r="AA11" s="463"/>
      <c r="AB11" s="463"/>
      <c r="AC11" s="463"/>
      <c r="AD11" s="463"/>
      <c r="AE11" s="463"/>
      <c r="AF11" s="220"/>
    </row>
    <row r="12" spans="1:32" ht="13.5" customHeight="1" x14ac:dyDescent="0.15">
      <c r="A12" s="31"/>
      <c r="B12" s="31"/>
      <c r="C12" s="31"/>
      <c r="D12" s="31"/>
      <c r="E12" s="31"/>
      <c r="F12" s="31"/>
      <c r="G12" s="31"/>
      <c r="H12" s="31"/>
      <c r="I12" s="31"/>
      <c r="J12" s="31"/>
      <c r="K12" s="31"/>
      <c r="L12" s="31"/>
      <c r="M12" s="31"/>
      <c r="N12" s="31"/>
      <c r="O12" s="463"/>
      <c r="P12" s="463"/>
      <c r="Q12" s="463"/>
      <c r="R12" s="463"/>
      <c r="S12" s="463"/>
      <c r="T12" s="463"/>
      <c r="U12" s="463"/>
      <c r="V12" s="463"/>
      <c r="W12" s="463"/>
      <c r="X12" s="463"/>
      <c r="Y12" s="463"/>
      <c r="Z12" s="463"/>
      <c r="AA12" s="463"/>
      <c r="AB12" s="463"/>
      <c r="AC12" s="463"/>
      <c r="AD12" s="463"/>
      <c r="AE12" s="463"/>
      <c r="AF12" s="220"/>
    </row>
    <row r="13" spans="1:32" ht="13.5" customHeight="1" x14ac:dyDescent="0.15">
      <c r="A13" s="169"/>
      <c r="B13" s="169"/>
      <c r="C13" s="169"/>
      <c r="D13" s="169"/>
      <c r="E13" s="169"/>
      <c r="F13" s="169"/>
      <c r="G13" s="169"/>
      <c r="H13" s="169"/>
      <c r="I13" s="169"/>
      <c r="J13" s="169"/>
      <c r="K13" s="169"/>
      <c r="L13" s="169"/>
      <c r="M13" s="169"/>
      <c r="N13" s="169"/>
      <c r="O13" s="464"/>
      <c r="P13" s="464"/>
      <c r="Q13" s="464"/>
      <c r="R13" s="464"/>
      <c r="S13" s="464"/>
      <c r="T13" s="464"/>
      <c r="U13" s="464"/>
      <c r="V13" s="464"/>
      <c r="W13" s="464"/>
      <c r="X13" s="464"/>
      <c r="Y13" s="464"/>
      <c r="Z13" s="464"/>
      <c r="AA13" s="464"/>
      <c r="AB13" s="464"/>
      <c r="AC13" s="464"/>
      <c r="AD13" s="464"/>
      <c r="AE13" s="464"/>
      <c r="AF13" s="220"/>
    </row>
    <row r="14" spans="1:32" ht="13.5" customHeight="1" thickBot="1" x14ac:dyDescent="0.2">
      <c r="M14" s="194"/>
      <c r="N14" s="194"/>
      <c r="O14" s="167"/>
      <c r="P14" s="167"/>
      <c r="Q14" s="167"/>
      <c r="R14" s="167"/>
      <c r="S14" s="167"/>
      <c r="T14" s="167"/>
      <c r="U14" s="194"/>
      <c r="V14" s="194"/>
      <c r="W14" s="194"/>
      <c r="X14" s="195"/>
      <c r="Y14" s="195"/>
      <c r="Z14" s="195"/>
      <c r="AA14" s="195"/>
      <c r="AB14" s="195"/>
      <c r="AC14" s="195"/>
      <c r="AD14" s="168"/>
    </row>
    <row r="15" spans="1:32" ht="13.5" customHeight="1" thickBot="1" x14ac:dyDescent="0.2">
      <c r="A15" s="119" t="s">
        <v>158</v>
      </c>
      <c r="B15" s="3"/>
      <c r="C15" s="10" t="s">
        <v>159</v>
      </c>
      <c r="N15" s="23"/>
      <c r="O15" s="23"/>
      <c r="P15" s="23"/>
      <c r="Q15" s="23"/>
      <c r="R15" s="23"/>
      <c r="S15" s="23"/>
      <c r="T15" s="23"/>
      <c r="U15" s="23"/>
      <c r="V15" s="23"/>
      <c r="W15" s="23"/>
      <c r="X15" s="23"/>
      <c r="Y15" s="23"/>
      <c r="Z15" s="23"/>
      <c r="AA15" s="23"/>
      <c r="AB15" s="23"/>
      <c r="AC15" s="23"/>
      <c r="AD15" s="23"/>
    </row>
    <row r="16" spans="1:32" ht="13.5" customHeight="1" x14ac:dyDescent="0.15"/>
    <row r="17" spans="1:30" ht="13.5" customHeight="1" x14ac:dyDescent="0.15"/>
    <row r="18" spans="1:30" ht="13.5" customHeight="1" x14ac:dyDescent="0.15">
      <c r="A18" s="244" t="s">
        <v>122</v>
      </c>
      <c r="B18" s="244"/>
      <c r="C18" s="244"/>
      <c r="D18" s="244"/>
      <c r="E18" s="244"/>
    </row>
    <row r="19" spans="1:30" ht="13.5" customHeight="1" x14ac:dyDescent="0.15">
      <c r="A19" s="244"/>
      <c r="B19" s="244"/>
      <c r="C19" s="244"/>
      <c r="D19" s="244"/>
      <c r="E19" s="244"/>
    </row>
    <row r="20" spans="1:30" ht="20.25" customHeight="1" x14ac:dyDescent="0.15">
      <c r="A20" s="244" t="s">
        <v>123</v>
      </c>
      <c r="B20" s="244"/>
      <c r="C20" s="244"/>
      <c r="D20" s="244"/>
      <c r="E20" s="244"/>
      <c r="F20" s="244"/>
      <c r="M20" s="23"/>
      <c r="N20" s="23"/>
      <c r="O20" s="23"/>
      <c r="P20" s="23"/>
      <c r="Q20" s="23"/>
      <c r="R20" s="23"/>
      <c r="S20" s="23"/>
      <c r="T20" s="23"/>
      <c r="U20" s="194"/>
      <c r="V20" s="194"/>
      <c r="W20" s="194"/>
      <c r="X20" s="195"/>
      <c r="Y20" s="195"/>
      <c r="Z20" s="195"/>
      <c r="AA20" s="195"/>
      <c r="AB20" s="195"/>
      <c r="AC20" s="195"/>
      <c r="AD20" s="26"/>
    </row>
    <row r="21" spans="1:30" ht="13.5" customHeight="1" x14ac:dyDescent="0.15">
      <c r="A21" s="248" t="s">
        <v>165</v>
      </c>
      <c r="B21" s="248"/>
      <c r="C21" s="248"/>
      <c r="D21" s="248"/>
      <c r="E21" s="248"/>
      <c r="M21" s="23"/>
      <c r="N21" s="23"/>
      <c r="O21" s="23"/>
      <c r="P21" s="23"/>
      <c r="Q21" s="23"/>
      <c r="R21" s="23"/>
      <c r="S21" s="23"/>
      <c r="T21" s="23"/>
      <c r="U21" s="194"/>
      <c r="V21" s="194"/>
      <c r="W21" s="194"/>
      <c r="X21" s="195"/>
      <c r="Y21" s="195"/>
      <c r="Z21" s="195"/>
      <c r="AA21" s="195"/>
      <c r="AB21" s="195"/>
      <c r="AC21" s="195"/>
      <c r="AD21" s="26"/>
    </row>
    <row r="22" spans="1:30" ht="13.5" customHeight="1" thickBot="1" x14ac:dyDescent="0.2">
      <c r="A22" s="27" t="s">
        <v>166</v>
      </c>
      <c r="M22" s="23"/>
      <c r="N22" s="23"/>
      <c r="O22" s="23"/>
      <c r="P22" s="23"/>
      <c r="Q22" s="23"/>
      <c r="R22" s="23"/>
      <c r="S22" s="23"/>
      <c r="T22" s="23"/>
      <c r="U22" s="194"/>
      <c r="V22" s="194"/>
      <c r="W22" s="194"/>
      <c r="X22" s="195"/>
      <c r="Y22" s="195"/>
      <c r="Z22" s="195"/>
      <c r="AA22" s="195"/>
      <c r="AB22" s="195"/>
      <c r="AC22" s="195"/>
      <c r="AD22" s="26"/>
    </row>
    <row r="23" spans="1:30" ht="13.5" customHeight="1" thickBot="1" x14ac:dyDescent="0.2">
      <c r="A23" s="451" t="s">
        <v>14</v>
      </c>
      <c r="B23" s="452"/>
      <c r="C23" s="134">
        <v>0.02</v>
      </c>
      <c r="D23" s="36"/>
      <c r="E23" s="36"/>
      <c r="G23" s="453" t="s">
        <v>15</v>
      </c>
      <c r="H23" s="454"/>
      <c r="I23" s="3"/>
      <c r="M23" s="23"/>
      <c r="N23" s="23"/>
      <c r="O23" s="23"/>
      <c r="P23" s="23"/>
      <c r="Q23" s="23"/>
      <c r="R23" s="23"/>
      <c r="S23" s="23"/>
      <c r="T23" s="23"/>
      <c r="U23" s="194"/>
      <c r="V23" s="194"/>
      <c r="W23" s="194"/>
      <c r="X23" s="195"/>
      <c r="Y23" s="195"/>
      <c r="Z23" s="195"/>
      <c r="AA23" s="195"/>
      <c r="AB23" s="195"/>
      <c r="AC23" s="195"/>
      <c r="AD23" s="26"/>
    </row>
    <row r="24" spans="1:30" ht="13.5" customHeight="1" x14ac:dyDescent="0.15">
      <c r="A24" s="447" t="s">
        <v>16</v>
      </c>
      <c r="B24" s="448"/>
      <c r="C24" s="28">
        <v>6.6000000000000003E-2</v>
      </c>
      <c r="D24" s="36"/>
      <c r="E24" s="36"/>
      <c r="G24" s="10" t="s">
        <v>17</v>
      </c>
      <c r="M24" s="23"/>
      <c r="N24" s="23"/>
      <c r="O24" s="23"/>
      <c r="P24" s="23"/>
      <c r="Q24" s="23"/>
      <c r="R24" s="23"/>
      <c r="S24" s="23"/>
      <c r="T24" s="23"/>
      <c r="U24" s="194"/>
      <c r="V24" s="194"/>
      <c r="W24" s="194"/>
      <c r="X24" s="195"/>
      <c r="Y24" s="195"/>
      <c r="Z24" s="195"/>
      <c r="AA24" s="195"/>
      <c r="AB24" s="195"/>
      <c r="AC24" s="195"/>
      <c r="AD24" s="26"/>
    </row>
    <row r="25" spans="1:30" ht="13.5" customHeight="1" x14ac:dyDescent="0.15">
      <c r="A25" s="447" t="s">
        <v>18</v>
      </c>
      <c r="B25" s="448"/>
      <c r="C25" s="28">
        <v>0.14499999999999999</v>
      </c>
      <c r="D25" s="36"/>
      <c r="E25" s="36"/>
      <c r="M25" s="23"/>
      <c r="N25" s="23"/>
      <c r="O25" s="23"/>
      <c r="P25" s="23"/>
      <c r="Q25" s="23"/>
      <c r="R25" s="23"/>
      <c r="S25" s="23"/>
      <c r="T25" s="23"/>
      <c r="U25" s="194"/>
      <c r="V25" s="194"/>
      <c r="W25" s="194"/>
      <c r="X25" s="195"/>
      <c r="Y25" s="195"/>
      <c r="Z25" s="195"/>
      <c r="AA25" s="195"/>
      <c r="AB25" s="195"/>
      <c r="AC25" s="195"/>
      <c r="AD25" s="26"/>
    </row>
    <row r="26" spans="1:30" ht="13.5" customHeight="1" thickBot="1" x14ac:dyDescent="0.2">
      <c r="A26" s="449" t="s">
        <v>19</v>
      </c>
      <c r="B26" s="450"/>
      <c r="C26" s="29">
        <v>0</v>
      </c>
      <c r="D26" s="36"/>
      <c r="E26" s="36"/>
      <c r="M26" s="23"/>
      <c r="N26" s="23"/>
      <c r="O26" s="23"/>
      <c r="P26" s="23"/>
      <c r="Q26" s="23"/>
      <c r="R26" s="23"/>
      <c r="S26" s="23"/>
      <c r="T26" s="23"/>
      <c r="U26" s="194"/>
      <c r="V26" s="194"/>
      <c r="W26" s="194"/>
      <c r="X26" s="195"/>
      <c r="Y26" s="195"/>
      <c r="Z26" s="195"/>
      <c r="AA26" s="195"/>
      <c r="AB26" s="195"/>
      <c r="AC26" s="195"/>
      <c r="AD26" s="26"/>
    </row>
    <row r="27" spans="1:30" ht="13.5" customHeight="1" x14ac:dyDescent="0.15">
      <c r="A27" s="27" t="s">
        <v>20</v>
      </c>
      <c r="M27" s="23"/>
      <c r="N27" s="23"/>
      <c r="O27" s="23"/>
      <c r="P27" s="23"/>
      <c r="Q27" s="23"/>
      <c r="R27" s="23"/>
      <c r="S27" s="23"/>
      <c r="T27" s="23"/>
      <c r="U27" s="194"/>
      <c r="V27" s="194"/>
      <c r="W27" s="194"/>
      <c r="X27" s="195"/>
      <c r="Y27" s="195"/>
      <c r="Z27" s="195"/>
      <c r="AA27" s="195"/>
      <c r="AB27" s="195"/>
      <c r="AC27" s="195"/>
      <c r="AD27" s="26"/>
    </row>
    <row r="28" spans="1:30" ht="13.5" customHeight="1" x14ac:dyDescent="0.15">
      <c r="M28" s="23"/>
    </row>
    <row r="29" spans="1:30" ht="13.5" customHeight="1" x14ac:dyDescent="0.15">
      <c r="A29" s="30" t="s">
        <v>335</v>
      </c>
      <c r="M29" s="23"/>
    </row>
    <row r="30" spans="1:30" ht="13.5" customHeight="1" thickBot="1" x14ac:dyDescent="0.2">
      <c r="A30" s="31" t="s">
        <v>226</v>
      </c>
      <c r="B30" s="31"/>
      <c r="C30" s="31"/>
      <c r="D30" s="31"/>
      <c r="E30" s="31"/>
      <c r="F30" s="31"/>
      <c r="G30" s="31"/>
      <c r="H30" s="31"/>
      <c r="I30" s="31"/>
      <c r="J30" s="31"/>
      <c r="K30" s="31"/>
      <c r="L30" s="31"/>
      <c r="M30" s="23"/>
    </row>
    <row r="31" spans="1:30" ht="27" customHeight="1" x14ac:dyDescent="0.15">
      <c r="A31" s="192" t="s">
        <v>241</v>
      </c>
      <c r="B31" s="339" t="s">
        <v>178</v>
      </c>
      <c r="C31" s="339"/>
      <c r="D31" s="339" t="s">
        <v>179</v>
      </c>
      <c r="E31" s="339"/>
      <c r="F31" s="339" t="s">
        <v>180</v>
      </c>
      <c r="G31" s="287"/>
      <c r="H31" s="510" t="s">
        <v>181</v>
      </c>
      <c r="I31" s="509"/>
      <c r="J31" s="444" t="s">
        <v>184</v>
      </c>
      <c r="K31" s="445"/>
      <c r="L31" s="446"/>
      <c r="M31" s="32"/>
    </row>
    <row r="32" spans="1:30" ht="13.5" customHeight="1" x14ac:dyDescent="0.15">
      <c r="A32" s="6"/>
      <c r="B32" s="321"/>
      <c r="C32" s="322"/>
      <c r="D32" s="352">
        <f>B32*C25</f>
        <v>0</v>
      </c>
      <c r="E32" s="413"/>
      <c r="F32" s="321"/>
      <c r="G32" s="322"/>
      <c r="H32" s="352">
        <f>F32*C23</f>
        <v>0</v>
      </c>
      <c r="I32" s="429"/>
      <c r="J32" s="430">
        <f>D32-H32</f>
        <v>0</v>
      </c>
      <c r="K32" s="418"/>
      <c r="L32" s="431"/>
      <c r="M32" s="33"/>
    </row>
    <row r="33" spans="1:13" ht="13.5" customHeight="1" x14ac:dyDescent="0.15">
      <c r="A33" s="6"/>
      <c r="B33" s="321"/>
      <c r="C33" s="322"/>
      <c r="D33" s="352">
        <f>B33*C25</f>
        <v>0</v>
      </c>
      <c r="E33" s="413"/>
      <c r="F33" s="321"/>
      <c r="G33" s="322"/>
      <c r="H33" s="352">
        <f>F33*C23</f>
        <v>0</v>
      </c>
      <c r="I33" s="429"/>
      <c r="J33" s="430">
        <f>D33-H33</f>
        <v>0</v>
      </c>
      <c r="K33" s="418"/>
      <c r="L33" s="431"/>
      <c r="M33" s="23"/>
    </row>
    <row r="34" spans="1:13" ht="13.5" customHeight="1" x14ac:dyDescent="0.15">
      <c r="A34" s="6"/>
      <c r="B34" s="321"/>
      <c r="C34" s="322"/>
      <c r="D34" s="352">
        <f>B34*C25</f>
        <v>0</v>
      </c>
      <c r="E34" s="413"/>
      <c r="F34" s="321"/>
      <c r="G34" s="322"/>
      <c r="H34" s="352">
        <f>F34*C23</f>
        <v>0</v>
      </c>
      <c r="I34" s="429"/>
      <c r="J34" s="430">
        <f>D34-H34</f>
        <v>0</v>
      </c>
      <c r="K34" s="418"/>
      <c r="L34" s="431"/>
      <c r="M34" s="23"/>
    </row>
    <row r="35" spans="1:13" ht="13.5" customHeight="1" x14ac:dyDescent="0.15">
      <c r="A35" s="6"/>
      <c r="B35" s="321"/>
      <c r="C35" s="322"/>
      <c r="D35" s="352">
        <f>B35*C25</f>
        <v>0</v>
      </c>
      <c r="E35" s="413"/>
      <c r="F35" s="321"/>
      <c r="G35" s="322"/>
      <c r="H35" s="352">
        <f>F35*C23</f>
        <v>0</v>
      </c>
      <c r="I35" s="429"/>
      <c r="J35" s="430">
        <f>D35-H35</f>
        <v>0</v>
      </c>
      <c r="K35" s="418"/>
      <c r="L35" s="431"/>
      <c r="M35" s="23"/>
    </row>
    <row r="36" spans="1:13" ht="13.5" customHeight="1" thickBot="1" x14ac:dyDescent="0.2">
      <c r="A36" s="34"/>
      <c r="B36" s="211"/>
      <c r="C36" s="211"/>
      <c r="D36" s="211"/>
      <c r="E36" s="211"/>
      <c r="F36" s="211"/>
      <c r="G36" s="211"/>
      <c r="H36" s="434" t="s">
        <v>341</v>
      </c>
      <c r="I36" s="435"/>
      <c r="J36" s="436">
        <f>SUM(J32:J35)</f>
        <v>0</v>
      </c>
      <c r="K36" s="423"/>
      <c r="L36" s="437"/>
      <c r="M36" s="23"/>
    </row>
    <row r="37" spans="1:13" ht="13.5" customHeight="1" x14ac:dyDescent="0.15">
      <c r="A37" s="30" t="s">
        <v>336</v>
      </c>
      <c r="M37" s="23"/>
    </row>
    <row r="38" spans="1:13" ht="13.5" customHeight="1" thickBot="1" x14ac:dyDescent="0.2">
      <c r="A38" s="31" t="s">
        <v>226</v>
      </c>
      <c r="B38" s="31"/>
      <c r="C38" s="31"/>
      <c r="D38" s="31"/>
      <c r="E38" s="31"/>
      <c r="F38" s="31"/>
      <c r="G38" s="31"/>
      <c r="H38" s="31"/>
      <c r="I38" s="31"/>
      <c r="J38" s="31"/>
      <c r="K38" s="31"/>
      <c r="L38" s="31"/>
      <c r="M38" s="23"/>
    </row>
    <row r="39" spans="1:13" ht="27" customHeight="1" x14ac:dyDescent="0.15">
      <c r="A39" s="192" t="s">
        <v>241</v>
      </c>
      <c r="B39" s="339" t="s">
        <v>178</v>
      </c>
      <c r="C39" s="339"/>
      <c r="D39" s="339" t="s">
        <v>179</v>
      </c>
      <c r="E39" s="339"/>
      <c r="F39" s="339" t="s">
        <v>182</v>
      </c>
      <c r="G39" s="287"/>
      <c r="H39" s="502" t="s">
        <v>183</v>
      </c>
      <c r="I39" s="509"/>
      <c r="J39" s="444" t="s">
        <v>185</v>
      </c>
      <c r="K39" s="445"/>
      <c r="L39" s="446"/>
      <c r="M39" s="32"/>
    </row>
    <row r="40" spans="1:13" ht="13.5" customHeight="1" x14ac:dyDescent="0.15">
      <c r="A40" s="6"/>
      <c r="B40" s="321"/>
      <c r="C40" s="322"/>
      <c r="D40" s="352">
        <f>B40*C25</f>
        <v>0</v>
      </c>
      <c r="E40" s="413"/>
      <c r="F40" s="321"/>
      <c r="G40" s="322"/>
      <c r="H40" s="352">
        <f>F40*C24</f>
        <v>0</v>
      </c>
      <c r="I40" s="429"/>
      <c r="J40" s="430">
        <f>D40-H40</f>
        <v>0</v>
      </c>
      <c r="K40" s="418"/>
      <c r="L40" s="431"/>
      <c r="M40" s="33"/>
    </row>
    <row r="41" spans="1:13" ht="13.5" customHeight="1" x14ac:dyDescent="0.15">
      <c r="A41" s="6"/>
      <c r="B41" s="321"/>
      <c r="C41" s="322"/>
      <c r="D41" s="352">
        <f>B41*C25</f>
        <v>0</v>
      </c>
      <c r="E41" s="413"/>
      <c r="F41" s="321"/>
      <c r="G41" s="322"/>
      <c r="H41" s="352">
        <f>F41*C24</f>
        <v>0</v>
      </c>
      <c r="I41" s="429"/>
      <c r="J41" s="430">
        <f>D41-H41</f>
        <v>0</v>
      </c>
      <c r="K41" s="418"/>
      <c r="L41" s="431"/>
      <c r="M41" s="23"/>
    </row>
    <row r="42" spans="1:13" ht="13.5" customHeight="1" x14ac:dyDescent="0.15">
      <c r="A42" s="6"/>
      <c r="B42" s="321"/>
      <c r="C42" s="322"/>
      <c r="D42" s="352">
        <f>B42*C25</f>
        <v>0</v>
      </c>
      <c r="E42" s="413"/>
      <c r="F42" s="321"/>
      <c r="G42" s="322"/>
      <c r="H42" s="352">
        <f>F42*C24</f>
        <v>0</v>
      </c>
      <c r="I42" s="429"/>
      <c r="J42" s="430">
        <f>D42-H42</f>
        <v>0</v>
      </c>
      <c r="K42" s="418"/>
      <c r="L42" s="431"/>
      <c r="M42" s="23"/>
    </row>
    <row r="43" spans="1:13" ht="13.5" customHeight="1" x14ac:dyDescent="0.15">
      <c r="A43" s="6"/>
      <c r="B43" s="321"/>
      <c r="C43" s="322"/>
      <c r="D43" s="352">
        <f>B43*C25</f>
        <v>0</v>
      </c>
      <c r="E43" s="413"/>
      <c r="F43" s="321"/>
      <c r="G43" s="322"/>
      <c r="H43" s="352">
        <f>F43*C24</f>
        <v>0</v>
      </c>
      <c r="I43" s="429"/>
      <c r="J43" s="430">
        <f>D43-H43</f>
        <v>0</v>
      </c>
      <c r="K43" s="418"/>
      <c r="L43" s="431"/>
      <c r="M43" s="23"/>
    </row>
    <row r="44" spans="1:13" ht="13.5" customHeight="1" thickBot="1" x14ac:dyDescent="0.2">
      <c r="A44" s="34"/>
      <c r="B44" s="211"/>
      <c r="C44" s="211"/>
      <c r="D44" s="211"/>
      <c r="E44" s="211"/>
      <c r="F44" s="211"/>
      <c r="G44" s="211"/>
      <c r="H44" s="434" t="s">
        <v>340</v>
      </c>
      <c r="I44" s="435"/>
      <c r="J44" s="436">
        <f>SUM(J40:J43)</f>
        <v>0</v>
      </c>
      <c r="K44" s="423"/>
      <c r="L44" s="437"/>
      <c r="M44" s="23"/>
    </row>
    <row r="45" spans="1:13" ht="13.5" customHeight="1" x14ac:dyDescent="0.15">
      <c r="M45" s="23"/>
    </row>
    <row r="46" spans="1:13" ht="13.5" customHeight="1" x14ac:dyDescent="0.15">
      <c r="A46" s="30" t="s">
        <v>337</v>
      </c>
      <c r="M46" s="23"/>
    </row>
    <row r="47" spans="1:13" ht="13.5" customHeight="1" thickBot="1" x14ac:dyDescent="0.2">
      <c r="A47" s="31" t="s">
        <v>226</v>
      </c>
      <c r="B47" s="31"/>
      <c r="C47" s="31"/>
      <c r="D47" s="31"/>
      <c r="E47" s="31"/>
      <c r="F47" s="31"/>
      <c r="G47" s="31"/>
      <c r="H47" s="31"/>
      <c r="I47" s="31"/>
      <c r="J47" s="31"/>
      <c r="K47" s="31"/>
      <c r="L47" s="31"/>
      <c r="M47" s="23"/>
    </row>
    <row r="48" spans="1:13" ht="27" customHeight="1" x14ac:dyDescent="0.15">
      <c r="A48" s="192" t="s">
        <v>241</v>
      </c>
      <c r="B48" s="339" t="s">
        <v>178</v>
      </c>
      <c r="C48" s="339"/>
      <c r="D48" s="339" t="s">
        <v>179</v>
      </c>
      <c r="E48" s="339"/>
      <c r="F48" s="339" t="s">
        <v>186</v>
      </c>
      <c r="G48" s="287"/>
      <c r="H48" s="339" t="s">
        <v>187</v>
      </c>
      <c r="I48" s="337"/>
      <c r="J48" s="442" t="s">
        <v>256</v>
      </c>
      <c r="K48" s="439"/>
      <c r="L48" s="440"/>
      <c r="M48" s="32"/>
    </row>
    <row r="49" spans="1:13" ht="13.5" customHeight="1" x14ac:dyDescent="0.15">
      <c r="A49" s="6"/>
      <c r="B49" s="321"/>
      <c r="C49" s="322"/>
      <c r="D49" s="352">
        <f>B49*C25</f>
        <v>0</v>
      </c>
      <c r="E49" s="413"/>
      <c r="F49" s="321"/>
      <c r="G49" s="322"/>
      <c r="H49" s="352">
        <f>F49*C26</f>
        <v>0</v>
      </c>
      <c r="I49" s="429"/>
      <c r="J49" s="430">
        <f>D49-H49</f>
        <v>0</v>
      </c>
      <c r="K49" s="418"/>
      <c r="L49" s="431"/>
      <c r="M49" s="33"/>
    </row>
    <row r="50" spans="1:13" ht="13.5" customHeight="1" x14ac:dyDescent="0.15">
      <c r="A50" s="6"/>
      <c r="B50" s="321"/>
      <c r="C50" s="322"/>
      <c r="D50" s="352">
        <f>B50*C25</f>
        <v>0</v>
      </c>
      <c r="E50" s="413"/>
      <c r="F50" s="321"/>
      <c r="G50" s="322"/>
      <c r="H50" s="352">
        <f>F50*C26</f>
        <v>0</v>
      </c>
      <c r="I50" s="429"/>
      <c r="J50" s="430">
        <f>D50-H50</f>
        <v>0</v>
      </c>
      <c r="K50" s="418"/>
      <c r="L50" s="431"/>
      <c r="M50" s="23"/>
    </row>
    <row r="51" spans="1:13" ht="13.5" customHeight="1" x14ac:dyDescent="0.15">
      <c r="A51" s="6"/>
      <c r="B51" s="321"/>
      <c r="C51" s="322"/>
      <c r="D51" s="352">
        <f>B51*C25</f>
        <v>0</v>
      </c>
      <c r="E51" s="413"/>
      <c r="F51" s="321"/>
      <c r="G51" s="322"/>
      <c r="H51" s="352">
        <f>F51*C26</f>
        <v>0</v>
      </c>
      <c r="I51" s="429"/>
      <c r="J51" s="430">
        <f>D51-H51</f>
        <v>0</v>
      </c>
      <c r="K51" s="418"/>
      <c r="L51" s="431"/>
      <c r="M51" s="23"/>
    </row>
    <row r="52" spans="1:13" ht="13.5" customHeight="1" x14ac:dyDescent="0.15">
      <c r="A52" s="6"/>
      <c r="B52" s="321"/>
      <c r="C52" s="322"/>
      <c r="D52" s="352">
        <f>B52*C25</f>
        <v>0</v>
      </c>
      <c r="E52" s="413"/>
      <c r="F52" s="321"/>
      <c r="G52" s="322"/>
      <c r="H52" s="352">
        <f>F52*C26</f>
        <v>0</v>
      </c>
      <c r="I52" s="429"/>
      <c r="J52" s="430">
        <f>D52-H52</f>
        <v>0</v>
      </c>
      <c r="K52" s="418"/>
      <c r="L52" s="431"/>
      <c r="M52" s="23"/>
    </row>
    <row r="53" spans="1:13" ht="13.5" customHeight="1" thickBot="1" x14ac:dyDescent="0.2">
      <c r="A53" s="34"/>
      <c r="B53" s="211"/>
      <c r="C53" s="211"/>
      <c r="D53" s="211"/>
      <c r="E53" s="211"/>
      <c r="F53" s="211"/>
      <c r="G53" s="211"/>
      <c r="H53" s="434" t="s">
        <v>342</v>
      </c>
      <c r="I53" s="435"/>
      <c r="J53" s="436">
        <f>SUM(J49:J52)</f>
        <v>0</v>
      </c>
      <c r="K53" s="423"/>
      <c r="L53" s="437"/>
      <c r="M53" s="23"/>
    </row>
    <row r="54" spans="1:13" ht="13.5" customHeight="1" x14ac:dyDescent="0.15">
      <c r="M54" s="23"/>
    </row>
    <row r="55" spans="1:13" ht="13.5" customHeight="1" x14ac:dyDescent="0.15">
      <c r="A55" s="30" t="s">
        <v>338</v>
      </c>
      <c r="M55" s="23"/>
    </row>
    <row r="56" spans="1:13" ht="13.5" customHeight="1" thickBot="1" x14ac:dyDescent="0.2">
      <c r="A56" s="31" t="s">
        <v>226</v>
      </c>
      <c r="B56" s="31"/>
      <c r="C56" s="31"/>
      <c r="D56" s="31"/>
      <c r="E56" s="31"/>
      <c r="F56" s="31"/>
      <c r="G56" s="31"/>
      <c r="H56" s="31"/>
      <c r="I56" s="31"/>
      <c r="J56" s="31"/>
      <c r="K56" s="31"/>
      <c r="L56" s="31"/>
      <c r="M56" s="23"/>
    </row>
    <row r="57" spans="1:13" ht="27" customHeight="1" x14ac:dyDescent="0.15">
      <c r="A57" s="192" t="s">
        <v>241</v>
      </c>
      <c r="B57" s="339" t="s">
        <v>180</v>
      </c>
      <c r="C57" s="287"/>
      <c r="D57" s="346" t="s">
        <v>181</v>
      </c>
      <c r="E57" s="441"/>
      <c r="F57" s="287" t="s">
        <v>186</v>
      </c>
      <c r="G57" s="287"/>
      <c r="H57" s="287" t="s">
        <v>187</v>
      </c>
      <c r="I57" s="337"/>
      <c r="J57" s="442" t="s">
        <v>255</v>
      </c>
      <c r="K57" s="439"/>
      <c r="L57" s="440"/>
      <c r="M57" s="32"/>
    </row>
    <row r="58" spans="1:13" ht="13.5" customHeight="1" x14ac:dyDescent="0.15">
      <c r="A58" s="6"/>
      <c r="B58" s="321"/>
      <c r="C58" s="322"/>
      <c r="D58" s="352">
        <f>B58*C23</f>
        <v>0</v>
      </c>
      <c r="E58" s="413"/>
      <c r="F58" s="321"/>
      <c r="G58" s="322"/>
      <c r="H58" s="352">
        <f>F58*C26</f>
        <v>0</v>
      </c>
      <c r="I58" s="429"/>
      <c r="J58" s="430">
        <f>D58-H58</f>
        <v>0</v>
      </c>
      <c r="K58" s="418"/>
      <c r="L58" s="431"/>
      <c r="M58" s="33"/>
    </row>
    <row r="59" spans="1:13" ht="13.5" customHeight="1" x14ac:dyDescent="0.15">
      <c r="A59" s="6"/>
      <c r="B59" s="321"/>
      <c r="C59" s="322"/>
      <c r="D59" s="352">
        <f>B59*C23</f>
        <v>0</v>
      </c>
      <c r="E59" s="413"/>
      <c r="F59" s="321"/>
      <c r="G59" s="322"/>
      <c r="H59" s="352">
        <f>F59*C26</f>
        <v>0</v>
      </c>
      <c r="I59" s="429"/>
      <c r="J59" s="430">
        <f>D59-H59</f>
        <v>0</v>
      </c>
      <c r="K59" s="418"/>
      <c r="L59" s="431"/>
      <c r="M59" s="23"/>
    </row>
    <row r="60" spans="1:13" ht="13.5" customHeight="1" x14ac:dyDescent="0.15">
      <c r="A60" s="6"/>
      <c r="B60" s="321"/>
      <c r="C60" s="322"/>
      <c r="D60" s="352">
        <f>B60*C23</f>
        <v>0</v>
      </c>
      <c r="E60" s="413"/>
      <c r="F60" s="321"/>
      <c r="G60" s="322"/>
      <c r="H60" s="352">
        <f>F60*C26</f>
        <v>0</v>
      </c>
      <c r="I60" s="429"/>
      <c r="J60" s="430">
        <f>D60-H60</f>
        <v>0</v>
      </c>
      <c r="K60" s="418"/>
      <c r="L60" s="431"/>
      <c r="M60" s="23"/>
    </row>
    <row r="61" spans="1:13" ht="13.5" customHeight="1" x14ac:dyDescent="0.15">
      <c r="A61" s="6"/>
      <c r="B61" s="321"/>
      <c r="C61" s="322"/>
      <c r="D61" s="352">
        <f>B61*C23</f>
        <v>0</v>
      </c>
      <c r="E61" s="413"/>
      <c r="F61" s="321"/>
      <c r="G61" s="322"/>
      <c r="H61" s="352">
        <f>F61*C26</f>
        <v>0</v>
      </c>
      <c r="I61" s="429"/>
      <c r="J61" s="430">
        <f>D61-H61</f>
        <v>0</v>
      </c>
      <c r="K61" s="418"/>
      <c r="L61" s="431"/>
      <c r="M61" s="23"/>
    </row>
    <row r="62" spans="1:13" ht="13.5" customHeight="1" thickBot="1" x14ac:dyDescent="0.2">
      <c r="A62" s="34"/>
      <c r="B62" s="211"/>
      <c r="C62" s="211"/>
      <c r="D62" s="211"/>
      <c r="E62" s="211"/>
      <c r="F62" s="211"/>
      <c r="G62" s="211"/>
      <c r="H62" s="434" t="s">
        <v>343</v>
      </c>
      <c r="I62" s="435"/>
      <c r="J62" s="436">
        <f>SUM(J58:J61)</f>
        <v>0</v>
      </c>
      <c r="K62" s="423"/>
      <c r="L62" s="437"/>
      <c r="M62" s="23"/>
    </row>
    <row r="63" spans="1:13" ht="13.5" customHeight="1" x14ac:dyDescent="0.15">
      <c r="M63" s="23"/>
    </row>
    <row r="64" spans="1:13" ht="13.5" customHeight="1" x14ac:dyDescent="0.15">
      <c r="A64" s="30" t="s">
        <v>339</v>
      </c>
      <c r="M64" s="23"/>
    </row>
    <row r="65" spans="1:30" ht="13.5" customHeight="1" thickBot="1" x14ac:dyDescent="0.2">
      <c r="A65" s="31" t="s">
        <v>226</v>
      </c>
      <c r="B65" s="31"/>
      <c r="C65" s="31"/>
      <c r="D65" s="31"/>
      <c r="E65" s="31"/>
      <c r="F65" s="31"/>
      <c r="G65" s="31"/>
      <c r="H65" s="31"/>
      <c r="I65" s="31"/>
      <c r="J65" s="31"/>
      <c r="K65" s="31"/>
      <c r="L65" s="31"/>
      <c r="M65" s="23"/>
    </row>
    <row r="66" spans="1:30" ht="27" customHeight="1" x14ac:dyDescent="0.15">
      <c r="A66" s="192" t="s">
        <v>241</v>
      </c>
      <c r="B66" s="339" t="s">
        <v>182</v>
      </c>
      <c r="C66" s="287"/>
      <c r="D66" s="287" t="s">
        <v>26</v>
      </c>
      <c r="E66" s="337"/>
      <c r="F66" s="287" t="s">
        <v>186</v>
      </c>
      <c r="G66" s="287"/>
      <c r="H66" s="339" t="s">
        <v>187</v>
      </c>
      <c r="I66" s="337"/>
      <c r="J66" s="442" t="s">
        <v>328</v>
      </c>
      <c r="K66" s="439"/>
      <c r="L66" s="440"/>
      <c r="M66" s="32"/>
    </row>
    <row r="67" spans="1:30" ht="13.5" customHeight="1" x14ac:dyDescent="0.15">
      <c r="A67" s="6"/>
      <c r="B67" s="321"/>
      <c r="C67" s="322"/>
      <c r="D67" s="352">
        <f>B67*C24</f>
        <v>0</v>
      </c>
      <c r="E67" s="413"/>
      <c r="F67" s="321"/>
      <c r="G67" s="322"/>
      <c r="H67" s="352">
        <f>F67*C26</f>
        <v>0</v>
      </c>
      <c r="I67" s="429"/>
      <c r="J67" s="430">
        <f>D67-H67</f>
        <v>0</v>
      </c>
      <c r="K67" s="418"/>
      <c r="L67" s="431"/>
      <c r="M67" s="33"/>
    </row>
    <row r="68" spans="1:30" ht="13.5" customHeight="1" x14ac:dyDescent="0.15">
      <c r="A68" s="6"/>
      <c r="B68" s="321"/>
      <c r="C68" s="322"/>
      <c r="D68" s="352">
        <f>B68*C24</f>
        <v>0</v>
      </c>
      <c r="E68" s="413"/>
      <c r="F68" s="321"/>
      <c r="G68" s="322"/>
      <c r="H68" s="352">
        <f>F68*C26</f>
        <v>0</v>
      </c>
      <c r="I68" s="429"/>
      <c r="J68" s="430">
        <f>D68-H68</f>
        <v>0</v>
      </c>
      <c r="K68" s="418"/>
      <c r="L68" s="431"/>
      <c r="M68" s="23"/>
    </row>
    <row r="69" spans="1:30" ht="13.5" customHeight="1" x14ac:dyDescent="0.15">
      <c r="A69" s="6"/>
      <c r="B69" s="321"/>
      <c r="C69" s="322"/>
      <c r="D69" s="352">
        <f>B69*C24</f>
        <v>0</v>
      </c>
      <c r="E69" s="413"/>
      <c r="F69" s="321"/>
      <c r="G69" s="322"/>
      <c r="H69" s="352">
        <f>F69*C26</f>
        <v>0</v>
      </c>
      <c r="I69" s="429"/>
      <c r="J69" s="430">
        <f>D69-H69</f>
        <v>0</v>
      </c>
      <c r="K69" s="418"/>
      <c r="L69" s="431"/>
      <c r="M69" s="23"/>
    </row>
    <row r="70" spans="1:30" ht="13.5" customHeight="1" x14ac:dyDescent="0.15">
      <c r="A70" s="6"/>
      <c r="B70" s="321"/>
      <c r="C70" s="322"/>
      <c r="D70" s="352">
        <f>B70*C24</f>
        <v>0</v>
      </c>
      <c r="E70" s="413"/>
      <c r="F70" s="321"/>
      <c r="G70" s="322"/>
      <c r="H70" s="352">
        <f>F70*C26</f>
        <v>0</v>
      </c>
      <c r="I70" s="429"/>
      <c r="J70" s="430">
        <f>D70-H70</f>
        <v>0</v>
      </c>
      <c r="K70" s="418"/>
      <c r="L70" s="431"/>
      <c r="M70" s="23"/>
    </row>
    <row r="71" spans="1:30" ht="13.5" customHeight="1" thickBot="1" x14ac:dyDescent="0.2">
      <c r="A71" s="34"/>
      <c r="B71" s="211"/>
      <c r="C71" s="211"/>
      <c r="D71" s="211"/>
      <c r="E71" s="211"/>
      <c r="F71" s="211"/>
      <c r="G71" s="211"/>
      <c r="H71" s="434" t="s">
        <v>344</v>
      </c>
      <c r="I71" s="435"/>
      <c r="J71" s="436">
        <f>SUM(J67:J70)</f>
        <v>0</v>
      </c>
      <c r="K71" s="423"/>
      <c r="L71" s="437"/>
      <c r="M71" s="23"/>
    </row>
    <row r="72" spans="1:30" ht="13.5" customHeight="1" thickBot="1" x14ac:dyDescent="0.2">
      <c r="M72" s="23"/>
      <c r="N72" s="23"/>
      <c r="O72" s="23"/>
      <c r="P72" s="23"/>
      <c r="Q72" s="23"/>
      <c r="R72" s="23"/>
      <c r="S72" s="23"/>
      <c r="T72" s="23"/>
      <c r="U72" s="194"/>
      <c r="V72" s="194"/>
      <c r="W72" s="194"/>
      <c r="X72" s="195"/>
      <c r="Y72" s="195"/>
      <c r="Z72" s="195"/>
      <c r="AA72" s="195"/>
      <c r="AB72" s="195"/>
      <c r="AC72" s="195"/>
      <c r="AD72" s="26"/>
    </row>
    <row r="73" spans="1:30" ht="13.5" customHeight="1" thickBot="1" x14ac:dyDescent="0.2">
      <c r="C73" s="432" t="s">
        <v>167</v>
      </c>
      <c r="D73" s="433"/>
      <c r="E73" s="433"/>
      <c r="F73" s="433"/>
      <c r="G73" s="433"/>
      <c r="H73" s="130">
        <f>(J36+J44+J53+J62+J71)*I23</f>
        <v>0</v>
      </c>
      <c r="Z73" s="195"/>
      <c r="AA73" s="195"/>
      <c r="AB73" s="195"/>
      <c r="AC73" s="195"/>
      <c r="AD73" s="26"/>
    </row>
    <row r="74" spans="1:30" ht="13.5" customHeight="1" x14ac:dyDescent="0.15">
      <c r="M74" s="23"/>
      <c r="N74" s="23"/>
      <c r="O74" s="23"/>
      <c r="P74" s="23"/>
      <c r="Q74" s="23"/>
      <c r="R74" s="23"/>
      <c r="S74" s="23"/>
      <c r="T74" s="23"/>
      <c r="U74" s="194"/>
      <c r="V74" s="194"/>
      <c r="W74" s="194"/>
      <c r="X74" s="195"/>
      <c r="Y74" s="195"/>
      <c r="Z74" s="195"/>
      <c r="AA74" s="195"/>
      <c r="AB74" s="195"/>
      <c r="AC74" s="195"/>
      <c r="AD74" s="26"/>
    </row>
    <row r="75" spans="1:30" ht="17.25" x14ac:dyDescent="0.15">
      <c r="A75" s="37" t="s">
        <v>124</v>
      </c>
      <c r="B75" s="17"/>
      <c r="M75" s="23"/>
      <c r="N75" s="23"/>
      <c r="O75" s="23"/>
      <c r="P75" s="23"/>
      <c r="Q75" s="23"/>
      <c r="R75" s="23"/>
      <c r="S75" s="23"/>
      <c r="T75" s="23"/>
      <c r="U75" s="23"/>
      <c r="V75" s="23"/>
      <c r="W75" s="23"/>
      <c r="X75" s="23"/>
      <c r="Y75" s="23"/>
      <c r="Z75" s="23"/>
      <c r="AA75" s="23"/>
      <c r="AB75" s="23"/>
      <c r="AC75" s="23"/>
      <c r="AD75" s="23"/>
    </row>
    <row r="76" spans="1:30" x14ac:dyDescent="0.15">
      <c r="A76" s="370" t="s">
        <v>88</v>
      </c>
      <c r="B76" s="370"/>
      <c r="C76" s="370"/>
      <c r="D76" s="370"/>
      <c r="E76" s="370"/>
      <c r="F76" s="370"/>
      <c r="G76" s="370"/>
      <c r="H76" s="370"/>
      <c r="I76" s="370"/>
      <c r="J76" s="370"/>
      <c r="K76" s="370"/>
      <c r="L76" s="40"/>
      <c r="M76" s="40"/>
      <c r="N76" s="40"/>
      <c r="O76" s="40"/>
      <c r="P76" s="40"/>
      <c r="Q76" s="40"/>
      <c r="R76" s="40"/>
      <c r="S76" s="40"/>
      <c r="T76" s="40"/>
      <c r="U76" s="40"/>
    </row>
    <row r="77" spans="1:30" x14ac:dyDescent="0.15">
      <c r="A77" s="41" t="s">
        <v>109</v>
      </c>
      <c r="B77" s="40"/>
      <c r="C77" s="40"/>
      <c r="D77" s="40"/>
      <c r="E77" s="40"/>
      <c r="F77" s="40"/>
      <c r="G77" s="40"/>
      <c r="H77" s="40"/>
      <c r="I77" s="40"/>
      <c r="J77" s="40"/>
      <c r="K77" s="40"/>
      <c r="L77" s="40"/>
      <c r="M77" s="40"/>
      <c r="N77" s="40"/>
      <c r="O77" s="40"/>
      <c r="P77" s="40"/>
      <c r="Q77" s="40"/>
      <c r="R77" s="40"/>
      <c r="S77" s="40"/>
      <c r="T77" s="40"/>
      <c r="U77" s="40"/>
    </row>
    <row r="78" spans="1:30" x14ac:dyDescent="0.15">
      <c r="A78" s="41" t="s">
        <v>90</v>
      </c>
      <c r="B78" s="40"/>
      <c r="C78" s="40"/>
      <c r="D78" s="40"/>
      <c r="E78" s="40"/>
      <c r="F78" s="40"/>
      <c r="G78" s="40"/>
      <c r="H78" s="40"/>
      <c r="I78" s="40"/>
      <c r="J78" s="40"/>
      <c r="K78" s="40"/>
      <c r="L78" s="40"/>
      <c r="M78" s="40"/>
      <c r="N78" s="40"/>
      <c r="O78" s="40"/>
      <c r="P78" s="40"/>
      <c r="Q78" s="40"/>
      <c r="R78" s="40"/>
      <c r="S78" s="40"/>
      <c r="T78" s="40"/>
      <c r="U78" s="40"/>
    </row>
    <row r="79" spans="1:30" x14ac:dyDescent="0.15">
      <c r="A79" s="41" t="s">
        <v>31</v>
      </c>
      <c r="B79" s="40"/>
      <c r="C79" s="40"/>
      <c r="D79" s="40"/>
      <c r="E79" s="40"/>
      <c r="F79" s="40"/>
      <c r="G79" s="40"/>
      <c r="H79" s="40"/>
      <c r="I79" s="40"/>
      <c r="J79" s="40"/>
      <c r="K79" s="40"/>
      <c r="L79" s="40"/>
      <c r="M79" s="40"/>
      <c r="N79" s="40"/>
      <c r="O79" s="40"/>
      <c r="P79" s="40"/>
      <c r="Q79" s="40"/>
      <c r="R79" s="40"/>
      <c r="S79" s="40"/>
      <c r="T79" s="40"/>
      <c r="U79" s="40"/>
    </row>
    <row r="80" spans="1:30" x14ac:dyDescent="0.15">
      <c r="A80" s="41" t="s">
        <v>32</v>
      </c>
      <c r="B80" s="40"/>
      <c r="C80" s="40"/>
      <c r="D80" s="40"/>
      <c r="E80" s="40"/>
      <c r="F80" s="40"/>
      <c r="G80" s="40"/>
      <c r="H80" s="40"/>
      <c r="I80" s="40"/>
      <c r="J80" s="40"/>
      <c r="K80" s="40"/>
      <c r="L80" s="40"/>
      <c r="M80" s="40"/>
      <c r="N80" s="40"/>
      <c r="O80" s="40"/>
      <c r="P80" s="40"/>
      <c r="Q80" s="40"/>
      <c r="R80" s="40"/>
      <c r="S80" s="40"/>
      <c r="T80" s="40"/>
      <c r="U80" s="40"/>
    </row>
    <row r="81" spans="1:30" x14ac:dyDescent="0.15">
      <c r="A81" s="41"/>
      <c r="B81" s="40"/>
      <c r="C81" s="40"/>
      <c r="D81" s="40"/>
      <c r="E81" s="40"/>
      <c r="F81" s="40"/>
      <c r="G81" s="40"/>
      <c r="H81" s="40"/>
      <c r="I81" s="40"/>
      <c r="J81" s="40"/>
      <c r="K81" s="40"/>
      <c r="L81" s="40"/>
      <c r="M81" s="40"/>
      <c r="N81" s="40"/>
      <c r="O81" s="40"/>
      <c r="P81" s="40"/>
      <c r="Q81" s="40"/>
      <c r="R81" s="40"/>
      <c r="S81" s="40"/>
      <c r="T81" s="40"/>
      <c r="U81" s="40"/>
    </row>
    <row r="82" spans="1:30" ht="14.25" x14ac:dyDescent="0.15">
      <c r="A82" s="38" t="s">
        <v>258</v>
      </c>
      <c r="B82" s="17"/>
      <c r="M82" s="23"/>
      <c r="N82" s="23"/>
      <c r="O82" s="23"/>
      <c r="P82" s="23"/>
      <c r="Q82" s="23"/>
      <c r="R82" s="23"/>
      <c r="S82" s="23"/>
      <c r="T82" s="23"/>
      <c r="U82" s="23"/>
      <c r="V82" s="23"/>
      <c r="W82" s="23"/>
      <c r="X82" s="23"/>
      <c r="Y82" s="23"/>
      <c r="Z82" s="23"/>
      <c r="AA82" s="23"/>
      <c r="AB82" s="23"/>
      <c r="AC82" s="23"/>
      <c r="AD82" s="23"/>
    </row>
    <row r="83" spans="1:30" ht="13.5" customHeight="1" thickBot="1" x14ac:dyDescent="0.2">
      <c r="A83" s="188" t="s">
        <v>30</v>
      </c>
      <c r="B83" s="31"/>
      <c r="C83" s="31"/>
      <c r="D83" s="31"/>
      <c r="E83" s="31"/>
      <c r="F83" s="31"/>
      <c r="G83" s="31"/>
      <c r="H83" s="31"/>
      <c r="I83" s="31"/>
      <c r="J83" s="31"/>
      <c r="K83" s="31"/>
      <c r="L83" s="31"/>
      <c r="M83" s="23"/>
      <c r="N83" s="23"/>
      <c r="O83" s="23"/>
      <c r="P83" s="23"/>
      <c r="Q83" s="23"/>
      <c r="R83" s="23"/>
      <c r="S83" s="23"/>
      <c r="T83" s="23"/>
      <c r="U83" s="194"/>
      <c r="V83" s="194"/>
      <c r="W83" s="194"/>
      <c r="X83" s="195"/>
      <c r="Y83" s="195"/>
      <c r="Z83" s="195"/>
      <c r="AA83" s="195"/>
      <c r="AB83" s="195"/>
      <c r="AC83" s="195"/>
      <c r="AD83" s="26"/>
    </row>
    <row r="84" spans="1:30" ht="27" customHeight="1" thickBot="1" x14ac:dyDescent="0.2">
      <c r="A84" s="192" t="s">
        <v>241</v>
      </c>
      <c r="B84" s="339" t="s">
        <v>21</v>
      </c>
      <c r="C84" s="375"/>
      <c r="D84" s="345" t="s">
        <v>27</v>
      </c>
      <c r="E84" s="346"/>
      <c r="F84" s="346"/>
      <c r="G84" s="42"/>
      <c r="H84" s="425" t="s">
        <v>273</v>
      </c>
      <c r="I84" s="426"/>
      <c r="J84" s="427"/>
      <c r="K84" s="4"/>
      <c r="L84" s="43"/>
      <c r="M84" s="256"/>
      <c r="N84" s="256"/>
      <c r="O84" s="256"/>
      <c r="P84" s="428"/>
      <c r="Q84" s="428"/>
      <c r="R84" s="23"/>
      <c r="S84" s="23"/>
      <c r="T84" s="23"/>
      <c r="U84" s="194"/>
      <c r="V84" s="194"/>
      <c r="W84" s="194"/>
      <c r="X84" s="195"/>
      <c r="Y84" s="195"/>
      <c r="Z84" s="195"/>
      <c r="AA84" s="195"/>
      <c r="AB84" s="195"/>
      <c r="AC84" s="195"/>
      <c r="AD84" s="26"/>
    </row>
    <row r="85" spans="1:30" ht="13.5" customHeight="1" x14ac:dyDescent="0.15">
      <c r="A85" s="6"/>
      <c r="B85" s="321"/>
      <c r="C85" s="416"/>
      <c r="D85" s="417">
        <f>B85*C25</f>
        <v>0</v>
      </c>
      <c r="E85" s="418"/>
      <c r="F85" s="419"/>
      <c r="G85" s="36"/>
      <c r="H85" s="36"/>
      <c r="I85" s="36"/>
      <c r="J85" s="194"/>
      <c r="K85" s="194"/>
      <c r="L85" s="44"/>
      <c r="M85" s="33"/>
      <c r="N85" s="23"/>
      <c r="O85" s="23"/>
      <c r="P85" s="23"/>
      <c r="Q85" s="23"/>
      <c r="R85" s="23"/>
      <c r="S85" s="23"/>
      <c r="T85" s="23"/>
      <c r="U85" s="194"/>
      <c r="V85" s="194"/>
      <c r="W85" s="194"/>
      <c r="X85" s="195"/>
      <c r="Y85" s="195"/>
      <c r="Z85" s="195"/>
      <c r="AA85" s="195"/>
      <c r="AB85" s="195"/>
      <c r="AC85" s="195"/>
      <c r="AD85" s="26"/>
    </row>
    <row r="86" spans="1:30" ht="13.5" customHeight="1" x14ac:dyDescent="0.15">
      <c r="A86" s="6"/>
      <c r="B86" s="321"/>
      <c r="C86" s="416"/>
      <c r="D86" s="417">
        <f>B86*C25</f>
        <v>0</v>
      </c>
      <c r="E86" s="418"/>
      <c r="F86" s="419"/>
      <c r="G86" s="36"/>
      <c r="H86" s="36"/>
      <c r="I86" s="36"/>
      <c r="J86" s="194"/>
      <c r="K86" s="194"/>
      <c r="L86" s="44"/>
      <c r="M86" s="23"/>
      <c r="N86" s="23"/>
      <c r="O86" s="23"/>
      <c r="P86" s="23"/>
      <c r="Q86" s="23"/>
      <c r="R86" s="23"/>
      <c r="S86" s="23"/>
      <c r="T86" s="23"/>
      <c r="U86" s="194"/>
      <c r="V86" s="194"/>
      <c r="W86" s="194"/>
      <c r="X86" s="195"/>
      <c r="Y86" s="195"/>
      <c r="Z86" s="195"/>
      <c r="AA86" s="195"/>
      <c r="AB86" s="195"/>
      <c r="AC86" s="195"/>
      <c r="AD86" s="26"/>
    </row>
    <row r="87" spans="1:30" ht="13.5" customHeight="1" x14ac:dyDescent="0.15">
      <c r="A87" s="6"/>
      <c r="B87" s="321"/>
      <c r="C87" s="416"/>
      <c r="D87" s="417">
        <f>B87*C25</f>
        <v>0</v>
      </c>
      <c r="E87" s="418"/>
      <c r="F87" s="419"/>
      <c r="G87" s="36"/>
      <c r="H87" s="36"/>
      <c r="I87" s="36"/>
      <c r="J87" s="194"/>
      <c r="K87" s="194"/>
      <c r="L87" s="44"/>
      <c r="M87" s="23"/>
      <c r="N87" s="23"/>
      <c r="O87" s="23"/>
      <c r="P87" s="23"/>
      <c r="Q87" s="23"/>
      <c r="R87" s="23"/>
      <c r="S87" s="23"/>
      <c r="T87" s="23"/>
      <c r="U87" s="194"/>
      <c r="V87" s="194"/>
      <c r="W87" s="194"/>
      <c r="X87" s="195"/>
      <c r="Y87" s="195"/>
      <c r="Z87" s="195"/>
      <c r="AA87" s="195"/>
      <c r="AB87" s="195"/>
      <c r="AC87" s="195"/>
      <c r="AD87" s="26"/>
    </row>
    <row r="88" spans="1:30" ht="13.5" customHeight="1" thickBot="1" x14ac:dyDescent="0.2">
      <c r="A88" s="6"/>
      <c r="B88" s="420"/>
      <c r="C88" s="421"/>
      <c r="D88" s="422">
        <f>B88*C25</f>
        <v>0</v>
      </c>
      <c r="E88" s="423"/>
      <c r="F88" s="424"/>
      <c r="G88" s="36"/>
      <c r="H88" s="36"/>
      <c r="I88" s="36"/>
      <c r="J88" s="194"/>
      <c r="K88" s="194"/>
      <c r="L88" s="44"/>
      <c r="M88" s="23"/>
      <c r="N88" s="23"/>
      <c r="O88" s="23"/>
      <c r="P88" s="23"/>
      <c r="Q88" s="23"/>
      <c r="R88" s="23"/>
      <c r="S88" s="23"/>
      <c r="T88" s="23"/>
      <c r="U88" s="194"/>
      <c r="V88" s="194"/>
      <c r="W88" s="194"/>
      <c r="X88" s="195"/>
      <c r="Y88" s="195"/>
      <c r="Z88" s="195"/>
      <c r="AA88" s="195"/>
      <c r="AB88" s="195"/>
      <c r="AC88" s="195"/>
      <c r="AD88" s="26"/>
    </row>
    <row r="89" spans="1:30" ht="13.5" customHeight="1" thickBot="1" x14ac:dyDescent="0.2">
      <c r="A89" s="34"/>
      <c r="B89" s="402" t="s">
        <v>279</v>
      </c>
      <c r="C89" s="403"/>
      <c r="D89" s="404">
        <f>SUM(D85:F88)</f>
        <v>0</v>
      </c>
      <c r="E89" s="405"/>
      <c r="F89" s="406"/>
      <c r="G89" s="194"/>
      <c r="H89" s="36"/>
      <c r="I89" s="36"/>
      <c r="J89" s="194"/>
      <c r="K89" s="194"/>
      <c r="L89" s="44"/>
      <c r="M89" s="23"/>
      <c r="N89" s="23"/>
      <c r="O89" s="23"/>
      <c r="P89" s="23"/>
      <c r="Q89" s="23"/>
      <c r="R89" s="23"/>
      <c r="S89" s="23"/>
      <c r="T89" s="23"/>
      <c r="U89" s="194"/>
      <c r="V89" s="194"/>
      <c r="W89" s="194"/>
      <c r="X89" s="195"/>
      <c r="Y89" s="195"/>
      <c r="Z89" s="195"/>
      <c r="AA89" s="195"/>
      <c r="AB89" s="195"/>
      <c r="AC89" s="195"/>
      <c r="AD89" s="26"/>
    </row>
    <row r="90" spans="1:30" ht="11.25" customHeight="1" x14ac:dyDescent="0.15"/>
    <row r="91" spans="1:30" ht="27.75" customHeight="1" x14ac:dyDescent="0.15">
      <c r="A91" s="407" t="s">
        <v>280</v>
      </c>
      <c r="B91" s="408"/>
      <c r="C91" s="409"/>
      <c r="D91" s="203" t="s">
        <v>28</v>
      </c>
      <c r="E91" s="339" t="s">
        <v>277</v>
      </c>
      <c r="F91" s="287"/>
      <c r="G91" s="67" t="s">
        <v>29</v>
      </c>
      <c r="H91" s="410" t="s">
        <v>188</v>
      </c>
      <c r="I91" s="411"/>
      <c r="J91" s="411"/>
      <c r="K91" s="411"/>
    </row>
    <row r="92" spans="1:30" x14ac:dyDescent="0.15">
      <c r="A92" s="352">
        <f>D89</f>
        <v>0</v>
      </c>
      <c r="B92" s="412"/>
      <c r="C92" s="413"/>
      <c r="D92" s="203" t="s">
        <v>28</v>
      </c>
      <c r="E92" s="414">
        <f>K84</f>
        <v>0</v>
      </c>
      <c r="F92" s="414"/>
      <c r="G92" s="67" t="s">
        <v>29</v>
      </c>
      <c r="H92" s="415">
        <f>A92*E92</f>
        <v>0</v>
      </c>
      <c r="I92" s="415"/>
      <c r="J92" s="415"/>
      <c r="K92" s="415"/>
    </row>
    <row r="93" spans="1:30" x14ac:dyDescent="0.15">
      <c r="A93" s="194"/>
      <c r="B93" s="194"/>
      <c r="C93" s="194"/>
      <c r="D93" s="194"/>
      <c r="E93" s="194"/>
      <c r="F93" s="194"/>
      <c r="G93" s="194"/>
      <c r="H93" s="194"/>
      <c r="I93" s="194"/>
      <c r="J93" s="194"/>
      <c r="K93" s="194"/>
    </row>
    <row r="94" spans="1:30" x14ac:dyDescent="0.15">
      <c r="A94" s="38" t="s">
        <v>259</v>
      </c>
      <c r="B94" s="194"/>
      <c r="C94" s="194"/>
      <c r="D94" s="194"/>
      <c r="E94" s="194"/>
      <c r="F94" s="194"/>
      <c r="G94" s="194"/>
      <c r="H94" s="194"/>
      <c r="I94" s="194"/>
      <c r="J94" s="194"/>
      <c r="K94" s="194"/>
    </row>
    <row r="95" spans="1:30" ht="14.25" thickBot="1" x14ac:dyDescent="0.2">
      <c r="A95" s="188" t="s">
        <v>30</v>
      </c>
      <c r="B95" s="194"/>
      <c r="C95" s="194"/>
      <c r="D95" s="194"/>
      <c r="E95" s="194"/>
      <c r="F95" s="194"/>
      <c r="G95" s="194"/>
      <c r="H95" s="194"/>
      <c r="I95" s="194"/>
      <c r="J95" s="194"/>
      <c r="K95" s="194"/>
    </row>
    <row r="96" spans="1:30" ht="27" customHeight="1" thickBot="1" x14ac:dyDescent="0.2">
      <c r="A96" s="192" t="s">
        <v>241</v>
      </c>
      <c r="B96" s="339" t="s">
        <v>261</v>
      </c>
      <c r="C96" s="375"/>
      <c r="D96" s="345" t="s">
        <v>269</v>
      </c>
      <c r="E96" s="346"/>
      <c r="F96" s="346"/>
      <c r="G96" s="42"/>
      <c r="H96" s="425" t="s">
        <v>274</v>
      </c>
      <c r="I96" s="426"/>
      <c r="J96" s="427"/>
      <c r="K96" s="4"/>
      <c r="L96" s="43"/>
      <c r="M96" s="256"/>
      <c r="N96" s="256"/>
      <c r="O96" s="256"/>
      <c r="P96" s="428"/>
      <c r="Q96" s="428"/>
      <c r="R96" s="23"/>
      <c r="S96" s="23"/>
      <c r="T96" s="23"/>
      <c r="U96" s="194"/>
      <c r="V96" s="194"/>
      <c r="W96" s="194"/>
      <c r="X96" s="195"/>
      <c r="Y96" s="195"/>
      <c r="Z96" s="195"/>
      <c r="AA96" s="195"/>
      <c r="AB96" s="195"/>
      <c r="AC96" s="195"/>
      <c r="AD96" s="26"/>
    </row>
    <row r="97" spans="1:30" ht="13.5" customHeight="1" x14ac:dyDescent="0.15">
      <c r="A97" s="6"/>
      <c r="B97" s="321"/>
      <c r="C97" s="416"/>
      <c r="D97" s="417">
        <f>B97*C23</f>
        <v>0</v>
      </c>
      <c r="E97" s="418"/>
      <c r="F97" s="419"/>
      <c r="G97" s="36"/>
      <c r="H97" s="36"/>
      <c r="I97" s="36"/>
      <c r="J97" s="194"/>
      <c r="K97" s="194"/>
      <c r="L97" s="44"/>
      <c r="M97" s="33"/>
      <c r="N97" s="23"/>
      <c r="O97" s="23"/>
      <c r="P97" s="23"/>
      <c r="Q97" s="23"/>
      <c r="R97" s="23"/>
      <c r="S97" s="23"/>
      <c r="T97" s="23"/>
      <c r="U97" s="194"/>
      <c r="V97" s="194"/>
      <c r="W97" s="194"/>
      <c r="X97" s="195"/>
      <c r="Y97" s="195"/>
      <c r="Z97" s="195"/>
      <c r="AA97" s="195"/>
      <c r="AB97" s="195"/>
      <c r="AC97" s="195"/>
      <c r="AD97" s="26"/>
    </row>
    <row r="98" spans="1:30" ht="13.5" customHeight="1" x14ac:dyDescent="0.15">
      <c r="A98" s="6"/>
      <c r="B98" s="321"/>
      <c r="C98" s="416"/>
      <c r="D98" s="417">
        <f>B98*C23</f>
        <v>0</v>
      </c>
      <c r="E98" s="418"/>
      <c r="F98" s="419"/>
      <c r="G98" s="36"/>
      <c r="H98" s="36"/>
      <c r="I98" s="36"/>
      <c r="J98" s="194"/>
      <c r="K98" s="194"/>
      <c r="L98" s="44"/>
      <c r="M98" s="23"/>
      <c r="N98" s="23"/>
      <c r="O98" s="23"/>
      <c r="P98" s="23"/>
      <c r="Q98" s="23"/>
      <c r="R98" s="23"/>
      <c r="S98" s="23"/>
      <c r="T98" s="23"/>
      <c r="U98" s="194"/>
      <c r="V98" s="194"/>
      <c r="W98" s="194"/>
      <c r="X98" s="195"/>
      <c r="Y98" s="195"/>
      <c r="Z98" s="195"/>
      <c r="AA98" s="195"/>
      <c r="AB98" s="195"/>
      <c r="AC98" s="195"/>
      <c r="AD98" s="26"/>
    </row>
    <row r="99" spans="1:30" ht="13.5" customHeight="1" x14ac:dyDescent="0.15">
      <c r="A99" s="6"/>
      <c r="B99" s="321"/>
      <c r="C99" s="416"/>
      <c r="D99" s="417">
        <f>B99*C23</f>
        <v>0</v>
      </c>
      <c r="E99" s="418"/>
      <c r="F99" s="419"/>
      <c r="G99" s="36"/>
      <c r="H99" s="36"/>
      <c r="I99" s="36"/>
      <c r="J99" s="194"/>
      <c r="K99" s="194"/>
      <c r="L99" s="44"/>
      <c r="M99" s="23"/>
      <c r="N99" s="23"/>
      <c r="O99" s="23"/>
      <c r="P99" s="23"/>
      <c r="Q99" s="23"/>
      <c r="R99" s="23"/>
      <c r="S99" s="23"/>
      <c r="T99" s="23"/>
      <c r="U99" s="194"/>
      <c r="V99" s="194"/>
      <c r="W99" s="194"/>
      <c r="X99" s="195"/>
      <c r="Y99" s="195"/>
      <c r="Z99" s="195"/>
      <c r="AA99" s="195"/>
      <c r="AB99" s="195"/>
      <c r="AC99" s="195"/>
      <c r="AD99" s="26"/>
    </row>
    <row r="100" spans="1:30" ht="13.5" customHeight="1" thickBot="1" x14ac:dyDescent="0.2">
      <c r="A100" s="6"/>
      <c r="B100" s="420"/>
      <c r="C100" s="421"/>
      <c r="D100" s="422">
        <f>B100*C23</f>
        <v>0</v>
      </c>
      <c r="E100" s="423"/>
      <c r="F100" s="424"/>
      <c r="G100" s="36"/>
      <c r="H100" s="36"/>
      <c r="I100" s="36"/>
      <c r="J100" s="194"/>
      <c r="K100" s="194"/>
      <c r="L100" s="44"/>
      <c r="M100" s="23"/>
      <c r="N100" s="23"/>
      <c r="O100" s="23"/>
      <c r="P100" s="23"/>
      <c r="Q100" s="23"/>
      <c r="R100" s="23"/>
      <c r="S100" s="23"/>
      <c r="T100" s="23"/>
      <c r="U100" s="194"/>
      <c r="V100" s="194"/>
      <c r="W100" s="194"/>
      <c r="X100" s="195"/>
      <c r="Y100" s="195"/>
      <c r="Z100" s="195"/>
      <c r="AA100" s="195"/>
      <c r="AB100" s="195"/>
      <c r="AC100" s="195"/>
      <c r="AD100" s="26"/>
    </row>
    <row r="101" spans="1:30" ht="13.5" customHeight="1" thickBot="1" x14ac:dyDescent="0.2">
      <c r="A101" s="34"/>
      <c r="B101" s="402" t="s">
        <v>281</v>
      </c>
      <c r="C101" s="403"/>
      <c r="D101" s="404">
        <f>SUM(D97:F100)</f>
        <v>0</v>
      </c>
      <c r="E101" s="405"/>
      <c r="F101" s="406"/>
      <c r="G101" s="194"/>
      <c r="H101" s="36"/>
      <c r="I101" s="36"/>
      <c r="J101" s="194"/>
      <c r="K101" s="194"/>
      <c r="L101" s="44"/>
      <c r="M101" s="23"/>
      <c r="N101" s="23"/>
      <c r="O101" s="23"/>
      <c r="P101" s="23"/>
      <c r="Q101" s="23"/>
      <c r="R101" s="23"/>
      <c r="S101" s="23"/>
      <c r="T101" s="23"/>
      <c r="U101" s="194"/>
      <c r="V101" s="194"/>
      <c r="W101" s="194"/>
      <c r="X101" s="195"/>
      <c r="Y101" s="195"/>
      <c r="Z101" s="195"/>
      <c r="AA101" s="195"/>
      <c r="AB101" s="195"/>
      <c r="AC101" s="195"/>
      <c r="AD101" s="26"/>
    </row>
    <row r="102" spans="1:30" ht="11.25" customHeight="1" x14ac:dyDescent="0.15"/>
    <row r="103" spans="1:30" ht="27.75" customHeight="1" x14ac:dyDescent="0.15">
      <c r="A103" s="407" t="s">
        <v>282</v>
      </c>
      <c r="B103" s="408"/>
      <c r="C103" s="409"/>
      <c r="D103" s="203" t="s">
        <v>28</v>
      </c>
      <c r="E103" s="339" t="s">
        <v>276</v>
      </c>
      <c r="F103" s="287"/>
      <c r="G103" s="67" t="s">
        <v>29</v>
      </c>
      <c r="H103" s="410" t="s">
        <v>271</v>
      </c>
      <c r="I103" s="411"/>
      <c r="J103" s="411"/>
      <c r="K103" s="411"/>
    </row>
    <row r="104" spans="1:30" x14ac:dyDescent="0.15">
      <c r="A104" s="352">
        <f>D101</f>
        <v>0</v>
      </c>
      <c r="B104" s="412"/>
      <c r="C104" s="413"/>
      <c r="D104" s="203" t="s">
        <v>28</v>
      </c>
      <c r="E104" s="414">
        <f>K96</f>
        <v>0</v>
      </c>
      <c r="F104" s="414"/>
      <c r="G104" s="67" t="s">
        <v>29</v>
      </c>
      <c r="H104" s="415">
        <f>A104*E104</f>
        <v>0</v>
      </c>
      <c r="I104" s="415"/>
      <c r="J104" s="415"/>
      <c r="K104" s="415"/>
    </row>
    <row r="105" spans="1:30" x14ac:dyDescent="0.15">
      <c r="A105" s="194"/>
      <c r="B105" s="194"/>
      <c r="C105" s="194"/>
      <c r="D105" s="194"/>
      <c r="E105" s="194"/>
      <c r="F105" s="194"/>
      <c r="G105" s="194"/>
      <c r="H105" s="194"/>
      <c r="I105" s="194"/>
      <c r="J105" s="194"/>
      <c r="K105" s="194"/>
    </row>
    <row r="106" spans="1:30" x14ac:dyDescent="0.15">
      <c r="A106" s="38" t="s">
        <v>260</v>
      </c>
      <c r="B106" s="194"/>
      <c r="C106" s="194"/>
      <c r="D106" s="194"/>
      <c r="E106" s="194"/>
      <c r="F106" s="194"/>
      <c r="G106" s="194"/>
      <c r="H106" s="194"/>
      <c r="I106" s="194"/>
      <c r="J106" s="194"/>
      <c r="K106" s="194"/>
    </row>
    <row r="107" spans="1:30" ht="14.25" thickBot="1" x14ac:dyDescent="0.2">
      <c r="A107" s="188" t="s">
        <v>30</v>
      </c>
      <c r="B107" s="194"/>
      <c r="C107" s="194"/>
      <c r="D107" s="194"/>
      <c r="E107" s="194"/>
      <c r="F107" s="194"/>
      <c r="G107" s="194"/>
      <c r="H107" s="194"/>
      <c r="I107" s="194"/>
      <c r="J107" s="194"/>
      <c r="K107" s="194"/>
    </row>
    <row r="108" spans="1:30" ht="27" customHeight="1" thickBot="1" x14ac:dyDescent="0.2">
      <c r="A108" s="192" t="s">
        <v>241</v>
      </c>
      <c r="B108" s="339" t="s">
        <v>262</v>
      </c>
      <c r="C108" s="375"/>
      <c r="D108" s="345" t="s">
        <v>270</v>
      </c>
      <c r="E108" s="346"/>
      <c r="F108" s="346"/>
      <c r="G108" s="42"/>
      <c r="H108" s="425" t="s">
        <v>275</v>
      </c>
      <c r="I108" s="426"/>
      <c r="J108" s="427"/>
      <c r="K108" s="4"/>
      <c r="L108" s="43"/>
      <c r="M108" s="256"/>
      <c r="N108" s="256"/>
      <c r="O108" s="256"/>
      <c r="P108" s="428"/>
      <c r="Q108" s="428"/>
      <c r="R108" s="23"/>
      <c r="S108" s="23"/>
      <c r="T108" s="23"/>
      <c r="U108" s="194"/>
      <c r="V108" s="194"/>
      <c r="W108" s="194"/>
      <c r="X108" s="195"/>
      <c r="Y108" s="195"/>
      <c r="Z108" s="195"/>
      <c r="AA108" s="195"/>
      <c r="AB108" s="195"/>
      <c r="AC108" s="195"/>
      <c r="AD108" s="26"/>
    </row>
    <row r="109" spans="1:30" ht="13.5" customHeight="1" x14ac:dyDescent="0.15">
      <c r="A109" s="6"/>
      <c r="B109" s="321"/>
      <c r="C109" s="416"/>
      <c r="D109" s="417">
        <f>B109*C24</f>
        <v>0</v>
      </c>
      <c r="E109" s="418"/>
      <c r="F109" s="419"/>
      <c r="G109" s="36"/>
      <c r="H109" s="36"/>
      <c r="I109" s="36"/>
      <c r="J109" s="194"/>
      <c r="K109" s="194"/>
      <c r="L109" s="44"/>
      <c r="M109" s="33"/>
      <c r="N109" s="23"/>
      <c r="O109" s="23"/>
      <c r="P109" s="23"/>
      <c r="Q109" s="23"/>
      <c r="R109" s="23"/>
      <c r="S109" s="23"/>
      <c r="T109" s="23"/>
      <c r="U109" s="194"/>
      <c r="V109" s="194"/>
      <c r="W109" s="194"/>
      <c r="X109" s="195"/>
      <c r="Y109" s="195"/>
      <c r="Z109" s="195"/>
      <c r="AA109" s="195"/>
      <c r="AB109" s="195"/>
      <c r="AC109" s="195"/>
      <c r="AD109" s="26"/>
    </row>
    <row r="110" spans="1:30" ht="13.5" customHeight="1" x14ac:dyDescent="0.15">
      <c r="A110" s="6"/>
      <c r="B110" s="321"/>
      <c r="C110" s="416"/>
      <c r="D110" s="417">
        <f>B110*C24</f>
        <v>0</v>
      </c>
      <c r="E110" s="418"/>
      <c r="F110" s="419"/>
      <c r="G110" s="36"/>
      <c r="H110" s="36"/>
      <c r="I110" s="36"/>
      <c r="J110" s="194"/>
      <c r="K110" s="194"/>
      <c r="L110" s="44"/>
      <c r="M110" s="23"/>
      <c r="N110" s="23"/>
      <c r="O110" s="23"/>
      <c r="P110" s="23"/>
      <c r="Q110" s="23"/>
      <c r="R110" s="23"/>
      <c r="S110" s="23"/>
      <c r="T110" s="23"/>
      <c r="U110" s="194"/>
      <c r="V110" s="194"/>
      <c r="W110" s="194"/>
      <c r="X110" s="195"/>
      <c r="Y110" s="195"/>
      <c r="Z110" s="195"/>
      <c r="AA110" s="195"/>
      <c r="AB110" s="195"/>
      <c r="AC110" s="195"/>
      <c r="AD110" s="26"/>
    </row>
    <row r="111" spans="1:30" ht="13.5" customHeight="1" x14ac:dyDescent="0.15">
      <c r="A111" s="6"/>
      <c r="B111" s="321"/>
      <c r="C111" s="416"/>
      <c r="D111" s="417">
        <f>B111*C24</f>
        <v>0</v>
      </c>
      <c r="E111" s="418"/>
      <c r="F111" s="419"/>
      <c r="G111" s="36"/>
      <c r="H111" s="36"/>
      <c r="I111" s="36"/>
      <c r="J111" s="194"/>
      <c r="K111" s="194"/>
      <c r="L111" s="44"/>
      <c r="M111" s="23"/>
      <c r="N111" s="23"/>
      <c r="O111" s="23"/>
      <c r="P111" s="23"/>
      <c r="Q111" s="23"/>
      <c r="R111" s="23"/>
      <c r="S111" s="23"/>
      <c r="T111" s="23"/>
      <c r="U111" s="194"/>
      <c r="V111" s="194"/>
      <c r="W111" s="194"/>
      <c r="X111" s="195"/>
      <c r="Y111" s="195"/>
      <c r="Z111" s="195"/>
      <c r="AA111" s="195"/>
      <c r="AB111" s="195"/>
      <c r="AC111" s="195"/>
      <c r="AD111" s="26"/>
    </row>
    <row r="112" spans="1:30" ht="13.5" customHeight="1" thickBot="1" x14ac:dyDescent="0.2">
      <c r="A112" s="6"/>
      <c r="B112" s="420"/>
      <c r="C112" s="421"/>
      <c r="D112" s="422">
        <f>B112*C24</f>
        <v>0</v>
      </c>
      <c r="E112" s="423"/>
      <c r="F112" s="424"/>
      <c r="G112" s="36"/>
      <c r="H112" s="36"/>
      <c r="I112" s="36"/>
      <c r="J112" s="194"/>
      <c r="K112" s="194"/>
      <c r="L112" s="44"/>
      <c r="M112" s="23"/>
      <c r="N112" s="23"/>
      <c r="O112" s="23"/>
      <c r="P112" s="23"/>
      <c r="Q112" s="23"/>
      <c r="R112" s="23"/>
      <c r="S112" s="23"/>
      <c r="T112" s="23"/>
      <c r="U112" s="194"/>
      <c r="V112" s="194"/>
      <c r="W112" s="194"/>
      <c r="X112" s="195"/>
      <c r="Y112" s="195"/>
      <c r="Z112" s="195"/>
      <c r="AA112" s="195"/>
      <c r="AB112" s="195"/>
      <c r="AC112" s="195"/>
      <c r="AD112" s="26"/>
    </row>
    <row r="113" spans="1:30" ht="13.5" customHeight="1" thickBot="1" x14ac:dyDescent="0.2">
      <c r="A113" s="34"/>
      <c r="B113" s="402" t="s">
        <v>283</v>
      </c>
      <c r="C113" s="403"/>
      <c r="D113" s="404">
        <f>SUM(D109:F112)</f>
        <v>0</v>
      </c>
      <c r="E113" s="405"/>
      <c r="F113" s="406"/>
      <c r="G113" s="194"/>
      <c r="H113" s="36"/>
      <c r="I113" s="36"/>
      <c r="J113" s="194"/>
      <c r="K113" s="194"/>
      <c r="L113" s="44"/>
      <c r="M113" s="23"/>
      <c r="N113" s="23"/>
      <c r="O113" s="23"/>
      <c r="P113" s="23"/>
      <c r="Q113" s="23"/>
      <c r="R113" s="23"/>
      <c r="S113" s="23"/>
      <c r="T113" s="23"/>
      <c r="U113" s="194"/>
      <c r="V113" s="194"/>
      <c r="W113" s="194"/>
      <c r="X113" s="195"/>
      <c r="Y113" s="195"/>
      <c r="Z113" s="195"/>
      <c r="AA113" s="195"/>
      <c r="AB113" s="195"/>
      <c r="AC113" s="195"/>
      <c r="AD113" s="26"/>
    </row>
    <row r="114" spans="1:30" ht="11.25" customHeight="1" x14ac:dyDescent="0.15"/>
    <row r="115" spans="1:30" ht="27.75" customHeight="1" x14ac:dyDescent="0.15">
      <c r="A115" s="407" t="s">
        <v>284</v>
      </c>
      <c r="B115" s="408"/>
      <c r="C115" s="409"/>
      <c r="D115" s="203" t="s">
        <v>28</v>
      </c>
      <c r="E115" s="339" t="s">
        <v>278</v>
      </c>
      <c r="F115" s="287"/>
      <c r="G115" s="67" t="s">
        <v>29</v>
      </c>
      <c r="H115" s="410" t="s">
        <v>272</v>
      </c>
      <c r="I115" s="411"/>
      <c r="J115" s="411"/>
      <c r="K115" s="411"/>
    </row>
    <row r="116" spans="1:30" x14ac:dyDescent="0.15">
      <c r="A116" s="352">
        <f>D113</f>
        <v>0</v>
      </c>
      <c r="B116" s="412"/>
      <c r="C116" s="413"/>
      <c r="D116" s="203" t="s">
        <v>28</v>
      </c>
      <c r="E116" s="414">
        <f>K108</f>
        <v>0</v>
      </c>
      <c r="F116" s="414"/>
      <c r="G116" s="67" t="s">
        <v>29</v>
      </c>
      <c r="H116" s="415">
        <f>A116*E116</f>
        <v>0</v>
      </c>
      <c r="I116" s="415"/>
      <c r="J116" s="415"/>
      <c r="K116" s="415"/>
    </row>
    <row r="117" spans="1:30" ht="14.25" thickBot="1" x14ac:dyDescent="0.2">
      <c r="A117" s="194"/>
      <c r="B117" s="194"/>
      <c r="C117" s="194"/>
      <c r="D117" s="194"/>
      <c r="E117" s="194"/>
      <c r="F117" s="194"/>
      <c r="G117" s="194"/>
      <c r="H117" s="194"/>
      <c r="I117" s="194"/>
      <c r="J117" s="194"/>
      <c r="K117" s="194"/>
    </row>
    <row r="118" spans="1:30" ht="14.25" thickBot="1" x14ac:dyDescent="0.2">
      <c r="C118" s="432" t="s">
        <v>287</v>
      </c>
      <c r="D118" s="433"/>
      <c r="E118" s="433"/>
      <c r="F118" s="433"/>
      <c r="G118" s="433"/>
      <c r="H118" s="130">
        <f>H92+H104+H116</f>
        <v>0</v>
      </c>
      <c r="I118" s="194"/>
      <c r="J118" s="194"/>
      <c r="K118" s="194"/>
    </row>
    <row r="119" spans="1:30" x14ac:dyDescent="0.15">
      <c r="A119" s="41"/>
      <c r="B119" s="40"/>
      <c r="C119" s="40"/>
      <c r="D119" s="40"/>
      <c r="E119" s="40"/>
      <c r="F119" s="40"/>
      <c r="G119" s="40"/>
      <c r="H119" s="40"/>
      <c r="I119" s="40"/>
      <c r="J119" s="40"/>
      <c r="K119" s="40"/>
      <c r="L119" s="40"/>
      <c r="M119" s="40"/>
      <c r="N119" s="40"/>
      <c r="O119" s="40"/>
      <c r="P119" s="40"/>
      <c r="Q119" s="40"/>
      <c r="R119" s="40"/>
      <c r="S119" s="40"/>
      <c r="T119" s="40"/>
      <c r="U119" s="40"/>
    </row>
    <row r="120" spans="1:30" x14ac:dyDescent="0.15">
      <c r="A120" s="199" t="s">
        <v>125</v>
      </c>
      <c r="B120" s="40"/>
      <c r="C120" s="40"/>
      <c r="D120" s="40"/>
      <c r="E120" s="40"/>
      <c r="F120" s="40"/>
      <c r="G120" s="40"/>
      <c r="H120" s="40"/>
      <c r="I120" s="40"/>
      <c r="J120" s="40"/>
      <c r="K120" s="40"/>
      <c r="L120" s="40"/>
      <c r="M120" s="40"/>
      <c r="N120" s="40"/>
      <c r="O120" s="40"/>
      <c r="P120" s="40"/>
      <c r="Q120" s="40"/>
      <c r="R120" s="40"/>
      <c r="S120" s="40"/>
      <c r="T120" s="40"/>
      <c r="U120" s="40"/>
    </row>
    <row r="121" spans="1:30" x14ac:dyDescent="0.15">
      <c r="A121" s="188" t="s">
        <v>30</v>
      </c>
      <c r="B121" s="40"/>
      <c r="C121" s="40"/>
      <c r="D121" s="40"/>
      <c r="E121" s="40"/>
      <c r="F121" s="40"/>
      <c r="G121" s="40"/>
      <c r="H121" s="40"/>
      <c r="I121" s="40"/>
      <c r="J121" s="40"/>
      <c r="K121" s="40"/>
      <c r="L121" s="40"/>
      <c r="M121" s="40"/>
      <c r="N121" s="40"/>
      <c r="O121" s="40"/>
      <c r="P121" s="40"/>
      <c r="Q121" s="40"/>
      <c r="R121" s="40"/>
      <c r="S121" s="40"/>
      <c r="T121" s="40"/>
      <c r="U121" s="40"/>
    </row>
    <row r="122" spans="1:30" x14ac:dyDescent="0.15">
      <c r="A122" s="47" t="s">
        <v>88</v>
      </c>
      <c r="B122" s="47"/>
      <c r="C122" s="47"/>
      <c r="D122" s="47"/>
      <c r="E122" s="47"/>
      <c r="F122" s="47"/>
      <c r="G122" s="47"/>
      <c r="H122" s="47"/>
      <c r="I122" s="47"/>
      <c r="J122" s="47"/>
      <c r="K122" s="47"/>
      <c r="L122" s="40"/>
      <c r="M122" s="40"/>
      <c r="N122" s="40"/>
      <c r="O122" s="40"/>
      <c r="P122" s="40"/>
      <c r="Q122" s="40"/>
      <c r="R122" s="40"/>
      <c r="S122" s="40"/>
      <c r="T122" s="40"/>
      <c r="U122" s="40"/>
    </row>
    <row r="123" spans="1:30" x14ac:dyDescent="0.15">
      <c r="A123" s="41" t="s">
        <v>89</v>
      </c>
      <c r="B123" s="40"/>
      <c r="C123" s="40"/>
      <c r="D123" s="40"/>
      <c r="E123" s="40"/>
      <c r="F123" s="40"/>
      <c r="G123" s="40"/>
      <c r="H123" s="40"/>
      <c r="I123" s="40"/>
      <c r="J123" s="40"/>
      <c r="K123" s="40"/>
      <c r="L123" s="40"/>
      <c r="M123" s="40"/>
      <c r="N123" s="40"/>
      <c r="O123" s="40"/>
      <c r="P123" s="40"/>
      <c r="Q123" s="40"/>
      <c r="R123" s="40"/>
      <c r="S123" s="40"/>
      <c r="T123" s="40"/>
      <c r="U123" s="40"/>
    </row>
    <row r="124" spans="1:30" x14ac:dyDescent="0.15">
      <c r="A124" s="41" t="s">
        <v>90</v>
      </c>
      <c r="B124" s="40"/>
      <c r="C124" s="40"/>
      <c r="D124" s="40"/>
      <c r="E124" s="40"/>
      <c r="F124" s="40"/>
      <c r="G124" s="40"/>
      <c r="H124" s="40"/>
      <c r="I124" s="40"/>
      <c r="J124" s="40"/>
      <c r="K124" s="40"/>
      <c r="L124" s="40"/>
      <c r="M124" s="40"/>
      <c r="N124" s="40"/>
      <c r="O124" s="40"/>
      <c r="P124" s="40"/>
      <c r="Q124" s="40"/>
      <c r="R124" s="40"/>
      <c r="S124" s="40"/>
      <c r="T124" s="40"/>
      <c r="U124" s="40"/>
    </row>
    <row r="125" spans="1:30" x14ac:dyDescent="0.15">
      <c r="A125" s="41" t="s">
        <v>31</v>
      </c>
      <c r="B125" s="40"/>
      <c r="C125" s="40"/>
      <c r="D125" s="40"/>
      <c r="E125" s="40"/>
      <c r="F125" s="40"/>
      <c r="G125" s="40"/>
      <c r="H125" s="40"/>
      <c r="I125" s="40"/>
      <c r="J125" s="40"/>
      <c r="K125" s="40"/>
      <c r="L125" s="40"/>
      <c r="M125" s="40"/>
      <c r="N125" s="40"/>
      <c r="O125" s="40"/>
      <c r="P125" s="40"/>
      <c r="Q125" s="40"/>
      <c r="R125" s="40"/>
      <c r="S125" s="40"/>
      <c r="T125" s="40"/>
      <c r="U125" s="40"/>
    </row>
    <row r="126" spans="1:30" x14ac:dyDescent="0.15">
      <c r="A126" s="41" t="s">
        <v>32</v>
      </c>
      <c r="B126" s="40"/>
      <c r="C126" s="40"/>
      <c r="D126" s="40"/>
      <c r="E126" s="40"/>
      <c r="F126" s="40"/>
      <c r="G126" s="40"/>
      <c r="H126" s="40"/>
      <c r="I126" s="40"/>
      <c r="J126" s="40"/>
      <c r="K126" s="40"/>
      <c r="L126" s="40"/>
      <c r="M126" s="40"/>
      <c r="N126" s="40"/>
      <c r="O126" s="40"/>
      <c r="P126" s="40"/>
      <c r="Q126" s="40"/>
      <c r="R126" s="40"/>
      <c r="S126" s="40"/>
      <c r="T126" s="40"/>
      <c r="U126" s="40"/>
    </row>
    <row r="127" spans="1:30" x14ac:dyDescent="0.15">
      <c r="A127" s="41" t="s">
        <v>33</v>
      </c>
      <c r="B127" s="40"/>
      <c r="C127" s="40"/>
      <c r="D127" s="40"/>
      <c r="E127" s="40"/>
      <c r="F127" s="40"/>
      <c r="G127" s="386"/>
      <c r="H127" s="386"/>
      <c r="I127" s="40"/>
      <c r="J127" s="40"/>
      <c r="K127" s="40"/>
      <c r="L127" s="40"/>
      <c r="M127" s="40"/>
      <c r="N127" s="40"/>
      <c r="O127" s="40"/>
      <c r="P127" s="40"/>
      <c r="Q127" s="40"/>
      <c r="R127" s="40"/>
      <c r="S127" s="40"/>
      <c r="T127" s="40"/>
      <c r="U127" s="40"/>
    </row>
    <row r="128" spans="1:30" ht="37.5" customHeight="1" x14ac:dyDescent="0.15">
      <c r="A128" s="339" t="s">
        <v>34</v>
      </c>
      <c r="B128" s="287"/>
      <c r="C128" s="193" t="s">
        <v>168</v>
      </c>
      <c r="D128" s="384" t="s">
        <v>169</v>
      </c>
      <c r="E128" s="384"/>
      <c r="F128" s="40"/>
      <c r="G128" s="40"/>
      <c r="H128" s="40"/>
      <c r="I128" s="40"/>
      <c r="J128" s="40"/>
      <c r="K128" s="40"/>
      <c r="L128" s="40"/>
      <c r="M128" s="40"/>
      <c r="N128" s="40"/>
      <c r="O128" s="40"/>
      <c r="P128" s="40"/>
      <c r="Q128" s="40"/>
      <c r="R128" s="40"/>
      <c r="S128" s="40"/>
      <c r="T128" s="40"/>
      <c r="U128" s="40"/>
    </row>
    <row r="129" spans="1:30" x14ac:dyDescent="0.15">
      <c r="A129" s="514"/>
      <c r="B129" s="515"/>
      <c r="C129" s="141">
        <f>P6</f>
        <v>0</v>
      </c>
      <c r="D129" s="393">
        <f>IFERROR(A129*C129/AA6*K84*0.28,0)</f>
        <v>0</v>
      </c>
      <c r="E129" s="394"/>
      <c r="F129" s="40"/>
      <c r="G129" s="48"/>
      <c r="H129" s="49"/>
      <c r="I129" s="40"/>
      <c r="J129" s="40"/>
      <c r="K129" s="40"/>
      <c r="L129" s="40"/>
      <c r="M129" s="40"/>
      <c r="N129" s="40"/>
      <c r="O129" s="40"/>
      <c r="P129" s="40"/>
      <c r="Q129" s="40"/>
      <c r="R129" s="40"/>
      <c r="S129" s="40"/>
      <c r="T129" s="40"/>
      <c r="U129" s="40"/>
    </row>
    <row r="130" spans="1:30" x14ac:dyDescent="0.15">
      <c r="A130" s="50" t="s">
        <v>92</v>
      </c>
      <c r="B130" s="51"/>
      <c r="C130" s="214"/>
      <c r="D130" s="49"/>
      <c r="E130" s="49"/>
      <c r="F130" s="40"/>
      <c r="G130" s="49"/>
      <c r="H130" s="49"/>
      <c r="I130" s="40"/>
      <c r="J130" s="40"/>
      <c r="K130" s="40"/>
      <c r="L130" s="40"/>
      <c r="M130" s="40"/>
      <c r="N130" s="40"/>
      <c r="O130" s="40"/>
      <c r="P130" s="40"/>
      <c r="Q130" s="40"/>
      <c r="R130" s="40"/>
      <c r="S130" s="40"/>
      <c r="T130" s="40"/>
      <c r="U130" s="40"/>
    </row>
    <row r="131" spans="1:30" x14ac:dyDescent="0.15">
      <c r="A131" s="218" t="s">
        <v>35</v>
      </c>
      <c r="B131" s="40"/>
      <c r="C131" s="40"/>
      <c r="D131" s="40"/>
      <c r="E131" s="40"/>
      <c r="F131" s="40"/>
      <c r="G131" s="40"/>
      <c r="H131" s="40"/>
      <c r="I131" s="54"/>
      <c r="J131" s="54"/>
      <c r="K131" s="40"/>
      <c r="L131" s="40"/>
      <c r="M131" s="40"/>
      <c r="N131" s="40"/>
      <c r="O131" s="40"/>
      <c r="P131" s="40"/>
      <c r="Q131" s="40"/>
      <c r="R131" s="40"/>
      <c r="S131" s="40"/>
      <c r="T131" s="40"/>
      <c r="U131" s="40"/>
    </row>
    <row r="132" spans="1:30" ht="14.25" thickBot="1" x14ac:dyDescent="0.2">
      <c r="A132" s="41" t="s">
        <v>36</v>
      </c>
      <c r="B132" s="40"/>
      <c r="C132" s="40"/>
      <c r="D132" s="40"/>
      <c r="E132" s="40"/>
      <c r="F132" s="40"/>
      <c r="G132" s="40"/>
      <c r="H132" s="40"/>
      <c r="I132" s="54" t="s">
        <v>104</v>
      </c>
      <c r="J132" s="54"/>
      <c r="K132" s="40"/>
      <c r="L132" s="40"/>
      <c r="M132" s="40"/>
      <c r="N132" s="40"/>
      <c r="O132" s="40"/>
      <c r="P132" s="40"/>
      <c r="Q132" s="40"/>
      <c r="R132" s="40"/>
      <c r="S132" s="40"/>
      <c r="T132" s="40"/>
      <c r="U132" s="40"/>
    </row>
    <row r="133" spans="1:30" ht="37.5" customHeight="1" x14ac:dyDescent="0.15">
      <c r="A133" s="339" t="s">
        <v>37</v>
      </c>
      <c r="B133" s="287"/>
      <c r="C133" s="193" t="s">
        <v>168</v>
      </c>
      <c r="D133" s="384" t="s">
        <v>169</v>
      </c>
      <c r="E133" s="384"/>
      <c r="F133" s="40"/>
      <c r="G133" s="40"/>
      <c r="H133" s="40"/>
      <c r="I133" s="389" t="s">
        <v>189</v>
      </c>
      <c r="J133" s="390"/>
      <c r="K133" s="391"/>
      <c r="L133" s="40"/>
      <c r="M133" s="40"/>
      <c r="N133" s="40"/>
      <c r="O133" s="40"/>
      <c r="P133" s="40"/>
      <c r="Q133" s="40"/>
      <c r="R133" s="40"/>
      <c r="S133" s="40"/>
      <c r="T133" s="40"/>
      <c r="U133" s="40"/>
    </row>
    <row r="134" spans="1:30" ht="14.25" thickBot="1" x14ac:dyDescent="0.2">
      <c r="A134" s="507"/>
      <c r="B134" s="507"/>
      <c r="C134" s="141">
        <f>P6</f>
        <v>0</v>
      </c>
      <c r="D134" s="393">
        <f>IFERROR(A134*C134/AA6*K84*0.4,0)</f>
        <v>0</v>
      </c>
      <c r="E134" s="394"/>
      <c r="F134" s="40"/>
      <c r="G134" s="40"/>
      <c r="H134" s="40"/>
      <c r="I134" s="395">
        <f>D129+D134</f>
        <v>0</v>
      </c>
      <c r="J134" s="396"/>
      <c r="K134" s="397"/>
      <c r="L134" s="40"/>
      <c r="M134" s="40"/>
      <c r="N134" s="40"/>
      <c r="O134" s="40"/>
      <c r="P134" s="40"/>
      <c r="Q134" s="40"/>
      <c r="R134" s="40"/>
      <c r="S134" s="40"/>
      <c r="T134" s="40"/>
      <c r="U134" s="40"/>
    </row>
    <row r="135" spans="1:30" x14ac:dyDescent="0.15">
      <c r="A135" s="41" t="s">
        <v>93</v>
      </c>
      <c r="B135" s="40"/>
      <c r="C135" s="40"/>
      <c r="D135" s="40"/>
      <c r="E135" s="40"/>
      <c r="F135" s="40"/>
      <c r="G135" s="40"/>
      <c r="H135" s="40"/>
      <c r="I135" s="40"/>
      <c r="J135" s="40"/>
      <c r="K135" s="40"/>
      <c r="L135" s="40"/>
      <c r="M135" s="40"/>
      <c r="N135" s="40"/>
      <c r="O135" s="40"/>
      <c r="P135" s="40"/>
      <c r="Q135" s="40"/>
      <c r="R135" s="40"/>
      <c r="S135" s="40"/>
      <c r="T135" s="40"/>
      <c r="U135" s="40"/>
    </row>
    <row r="136" spans="1:30" x14ac:dyDescent="0.15">
      <c r="A136" s="218" t="s">
        <v>35</v>
      </c>
      <c r="B136" s="40"/>
      <c r="C136" s="40"/>
      <c r="D136" s="40"/>
      <c r="E136" s="40"/>
      <c r="F136" s="40"/>
      <c r="G136" s="40"/>
      <c r="H136" s="40"/>
      <c r="I136" s="40"/>
      <c r="J136" s="40"/>
      <c r="K136" s="40"/>
      <c r="L136" s="40"/>
      <c r="M136" s="40"/>
      <c r="N136" s="40"/>
      <c r="O136" s="40"/>
      <c r="P136" s="40"/>
      <c r="Q136" s="40"/>
      <c r="R136" s="40"/>
      <c r="S136" s="40"/>
      <c r="T136" s="40"/>
      <c r="U136" s="40"/>
    </row>
    <row r="137" spans="1:30" x14ac:dyDescent="0.15">
      <c r="A137" s="218"/>
      <c r="B137" s="40"/>
      <c r="C137" s="40"/>
      <c r="D137" s="40"/>
      <c r="E137" s="40"/>
      <c r="F137" s="40"/>
      <c r="G137" s="40"/>
      <c r="H137" s="40"/>
      <c r="I137" s="40"/>
      <c r="J137" s="40"/>
      <c r="K137" s="40"/>
      <c r="L137" s="40"/>
      <c r="M137" s="40"/>
      <c r="N137" s="40"/>
      <c r="O137" s="40"/>
      <c r="P137" s="40"/>
      <c r="Q137" s="40"/>
      <c r="R137" s="40"/>
      <c r="S137" s="40"/>
      <c r="T137" s="40"/>
      <c r="U137" s="40"/>
    </row>
    <row r="138" spans="1:30" x14ac:dyDescent="0.15">
      <c r="A138" s="218"/>
      <c r="B138" s="40"/>
      <c r="C138" s="40"/>
      <c r="D138" s="40"/>
      <c r="E138" s="40"/>
      <c r="F138" s="40"/>
      <c r="G138" s="40"/>
      <c r="H138" s="40"/>
      <c r="I138" s="40"/>
      <c r="J138" s="40"/>
      <c r="K138" s="40"/>
      <c r="L138" s="40"/>
      <c r="M138" s="40"/>
      <c r="N138" s="40"/>
      <c r="O138" s="40"/>
      <c r="P138" s="40"/>
      <c r="Q138" s="40"/>
      <c r="R138" s="40"/>
      <c r="S138" s="40"/>
      <c r="T138" s="40"/>
      <c r="U138" s="40"/>
    </row>
    <row r="139" spans="1:30" ht="17.25" x14ac:dyDescent="0.15">
      <c r="A139" s="13" t="s">
        <v>126</v>
      </c>
      <c r="B139" s="17"/>
    </row>
    <row r="140" spans="1:30" x14ac:dyDescent="0.15">
      <c r="A140" s="188" t="s">
        <v>30</v>
      </c>
      <c r="B140" s="40"/>
      <c r="C140" s="40"/>
      <c r="D140" s="40"/>
      <c r="E140" s="40"/>
      <c r="F140" s="40"/>
      <c r="G140" s="40"/>
      <c r="H140" s="40"/>
      <c r="I140" s="40"/>
      <c r="J140" s="40"/>
      <c r="K140" s="40"/>
      <c r="L140" s="40"/>
      <c r="M140" s="40"/>
      <c r="N140" s="40"/>
      <c r="O140" s="40"/>
      <c r="P140" s="40"/>
      <c r="Q140" s="40"/>
      <c r="R140" s="40"/>
      <c r="S140" s="40"/>
      <c r="T140" s="40"/>
      <c r="U140" s="40"/>
    </row>
    <row r="141" spans="1:30" x14ac:dyDescent="0.15">
      <c r="A141" s="30" t="s">
        <v>227</v>
      </c>
    </row>
    <row r="142" spans="1:30" s="215" customFormat="1" ht="35.25" customHeight="1" x14ac:dyDescent="0.15">
      <c r="A142" s="504"/>
      <c r="B142" s="504"/>
      <c r="C142" s="192" t="s">
        <v>228</v>
      </c>
      <c r="D142" s="205" t="s">
        <v>38</v>
      </c>
      <c r="E142" s="192" t="s">
        <v>39</v>
      </c>
      <c r="F142" s="205" t="s">
        <v>38</v>
      </c>
      <c r="G142" s="197" t="s">
        <v>40</v>
      </c>
      <c r="H142" s="205" t="s">
        <v>29</v>
      </c>
      <c r="I142" s="384" t="s">
        <v>229</v>
      </c>
      <c r="J142" s="384"/>
      <c r="K142" s="384"/>
      <c r="N142" s="56"/>
      <c r="O142" s="56"/>
      <c r="P142" s="56"/>
      <c r="Q142" s="56"/>
      <c r="R142" s="56"/>
      <c r="S142" s="56"/>
      <c r="T142" s="56"/>
      <c r="U142" s="56"/>
      <c r="V142" s="56"/>
      <c r="W142" s="56"/>
      <c r="X142" s="56"/>
      <c r="Y142" s="56"/>
      <c r="Z142" s="56"/>
      <c r="AA142" s="385"/>
      <c r="AB142" s="386"/>
      <c r="AC142" s="385"/>
      <c r="AD142" s="385"/>
    </row>
    <row r="143" spans="1:30" x14ac:dyDescent="0.15">
      <c r="A143" s="508" t="s">
        <v>41</v>
      </c>
      <c r="B143" s="378"/>
      <c r="C143" s="121">
        <f>P6</f>
        <v>0</v>
      </c>
      <c r="D143" s="354" t="s">
        <v>38</v>
      </c>
      <c r="E143" s="21">
        <f>AA6</f>
        <v>0</v>
      </c>
      <c r="F143" s="354" t="s">
        <v>38</v>
      </c>
      <c r="G143" s="142">
        <f>IFERROR(Y6+AD6/AA6,0)</f>
        <v>0</v>
      </c>
      <c r="H143" s="354" t="s">
        <v>29</v>
      </c>
      <c r="I143" s="343">
        <f>IFERROR(C143/E143/G143,0)</f>
        <v>0</v>
      </c>
      <c r="J143" s="343"/>
      <c r="K143" s="343"/>
      <c r="N143" s="57"/>
      <c r="O143" s="31"/>
      <c r="P143" s="31"/>
      <c r="Q143" s="31"/>
      <c r="R143" s="31"/>
      <c r="S143" s="31"/>
      <c r="T143" s="31"/>
      <c r="U143" s="31"/>
      <c r="V143" s="31"/>
      <c r="W143" s="31"/>
      <c r="X143" s="31"/>
      <c r="Y143" s="31"/>
      <c r="Z143" s="31"/>
      <c r="AA143" s="380"/>
      <c r="AB143" s="380"/>
      <c r="AC143" s="377"/>
      <c r="AD143" s="377"/>
    </row>
    <row r="144" spans="1:30" ht="14.25" thickBot="1" x14ac:dyDescent="0.2">
      <c r="A144" s="378" t="s">
        <v>42</v>
      </c>
      <c r="B144" s="378"/>
      <c r="C144" s="121">
        <f>P7</f>
        <v>0</v>
      </c>
      <c r="D144" s="355"/>
      <c r="E144" s="22">
        <f>AA7</f>
        <v>0</v>
      </c>
      <c r="F144" s="388"/>
      <c r="G144" s="143">
        <f>IFERROR(Y7+AD7/AA7,0)</f>
        <v>0</v>
      </c>
      <c r="H144" s="388"/>
      <c r="I144" s="379">
        <f>IFERROR(C144/E144/G144,0)</f>
        <v>0</v>
      </c>
      <c r="J144" s="379"/>
      <c r="K144" s="379"/>
      <c r="N144" s="207"/>
      <c r="O144" s="31"/>
      <c r="P144" s="31"/>
      <c r="Q144" s="31"/>
      <c r="R144" s="31"/>
      <c r="S144" s="31"/>
      <c r="T144" s="31"/>
      <c r="U144" s="31"/>
      <c r="V144" s="31"/>
      <c r="W144" s="31"/>
      <c r="X144" s="31"/>
      <c r="Y144" s="31"/>
      <c r="Z144" s="31"/>
      <c r="AA144" s="380"/>
      <c r="AB144" s="380"/>
      <c r="AC144" s="377"/>
      <c r="AD144" s="377"/>
    </row>
    <row r="145" spans="1:31" ht="14.25" thickBot="1" x14ac:dyDescent="0.2">
      <c r="D145" s="36"/>
      <c r="E145" s="301" t="s">
        <v>230</v>
      </c>
      <c r="F145" s="381"/>
      <c r="G145" s="381"/>
      <c r="H145" s="302"/>
      <c r="I145" s="382">
        <f>SUM(I143:K144)</f>
        <v>0</v>
      </c>
      <c r="J145" s="382"/>
      <c r="K145" s="383"/>
      <c r="N145" s="31"/>
      <c r="O145" s="31"/>
      <c r="P145" s="31"/>
      <c r="Q145" s="31"/>
      <c r="R145" s="31"/>
      <c r="S145" s="31"/>
      <c r="T145" s="31"/>
      <c r="U145" s="31"/>
      <c r="V145" s="31"/>
      <c r="W145" s="31"/>
      <c r="X145" s="31"/>
      <c r="Y145" s="31"/>
      <c r="Z145" s="31"/>
      <c r="AA145" s="380"/>
      <c r="AB145" s="380"/>
      <c r="AC145" s="377"/>
      <c r="AD145" s="377"/>
    </row>
    <row r="146" spans="1:31" ht="11.25" customHeight="1" x14ac:dyDescent="0.15">
      <c r="D146" s="36"/>
      <c r="E146" s="194"/>
      <c r="F146" s="194"/>
      <c r="G146" s="194"/>
      <c r="H146" s="194"/>
      <c r="I146" s="59"/>
      <c r="J146" s="59"/>
      <c r="K146" s="59"/>
      <c r="AA146" s="31"/>
      <c r="AB146" s="31"/>
      <c r="AC146" s="204"/>
      <c r="AD146" s="204"/>
    </row>
    <row r="147" spans="1:31" x14ac:dyDescent="0.15">
      <c r="A147" s="370" t="s">
        <v>204</v>
      </c>
      <c r="B147" s="370"/>
      <c r="C147" s="370"/>
      <c r="D147" s="370"/>
      <c r="E147" s="370"/>
      <c r="F147" s="370"/>
      <c r="G147" s="370"/>
      <c r="H147" s="370"/>
      <c r="I147" s="370"/>
      <c r="J147" s="370"/>
      <c r="K147" s="370"/>
      <c r="N147" s="61"/>
      <c r="O147" s="61"/>
      <c r="P147" s="61"/>
      <c r="Q147" s="61"/>
      <c r="R147" s="61"/>
      <c r="S147" s="61"/>
      <c r="T147" s="61"/>
      <c r="U147" s="61"/>
      <c r="V147" s="61"/>
      <c r="W147" s="61"/>
      <c r="X147" s="61"/>
      <c r="Y147" s="61"/>
      <c r="Z147" s="61"/>
      <c r="AA147" s="61"/>
      <c r="AB147" s="61"/>
      <c r="AC147" s="61"/>
      <c r="AD147" s="61"/>
    </row>
    <row r="148" spans="1:31" ht="14.25" thickBot="1" x14ac:dyDescent="0.2">
      <c r="A148" s="371" t="s">
        <v>43</v>
      </c>
      <c r="B148" s="371"/>
      <c r="C148" s="371"/>
      <c r="D148" s="371"/>
      <c r="E148" s="371"/>
      <c r="F148" s="371"/>
      <c r="G148" s="371"/>
      <c r="N148" s="30" t="s">
        <v>44</v>
      </c>
    </row>
    <row r="149" spans="1:31" ht="40.5" customHeight="1" x14ac:dyDescent="0.15">
      <c r="A149" s="197" t="s">
        <v>45</v>
      </c>
      <c r="B149" s="205" t="s">
        <v>46</v>
      </c>
      <c r="C149" s="197" t="s">
        <v>190</v>
      </c>
      <c r="D149" s="190" t="s">
        <v>29</v>
      </c>
      <c r="E149" s="197" t="s">
        <v>191</v>
      </c>
      <c r="F149" s="190" t="s">
        <v>28</v>
      </c>
      <c r="G149" s="192" t="s">
        <v>192</v>
      </c>
      <c r="H149" s="190" t="s">
        <v>29</v>
      </c>
      <c r="I149" s="502" t="s">
        <v>47</v>
      </c>
      <c r="J149" s="502"/>
      <c r="K149" s="502"/>
      <c r="N149" s="503" t="s">
        <v>48</v>
      </c>
      <c r="O149" s="374"/>
      <c r="P149" s="191">
        <v>1</v>
      </c>
      <c r="Q149" s="191">
        <v>2</v>
      </c>
      <c r="R149" s="191">
        <v>3</v>
      </c>
      <c r="S149" s="191">
        <v>4</v>
      </c>
      <c r="T149" s="191">
        <v>5</v>
      </c>
      <c r="U149" s="191">
        <v>6</v>
      </c>
      <c r="V149" s="191">
        <v>7</v>
      </c>
      <c r="W149" s="191">
        <v>8</v>
      </c>
      <c r="X149" s="191">
        <v>9</v>
      </c>
      <c r="Y149" s="191">
        <v>10</v>
      </c>
      <c r="Z149" s="191">
        <v>11</v>
      </c>
      <c r="AA149" s="191">
        <v>12</v>
      </c>
      <c r="AB149" s="375" t="s">
        <v>49</v>
      </c>
      <c r="AC149" s="353"/>
      <c r="AD149" s="178" t="s">
        <v>170</v>
      </c>
    </row>
    <row r="150" spans="1:31" x14ac:dyDescent="0.15">
      <c r="A150" s="1"/>
      <c r="B150" s="203" t="s">
        <v>46</v>
      </c>
      <c r="C150" s="5"/>
      <c r="D150" s="203" t="s">
        <v>29</v>
      </c>
      <c r="E150" s="63">
        <f>A150*C150</f>
        <v>0</v>
      </c>
      <c r="F150" s="203" t="s">
        <v>28</v>
      </c>
      <c r="G150" s="203">
        <f>E143</f>
        <v>0</v>
      </c>
      <c r="H150" s="203" t="s">
        <v>29</v>
      </c>
      <c r="I150" s="343">
        <f>E150*G150</f>
        <v>0</v>
      </c>
      <c r="J150" s="343"/>
      <c r="K150" s="343"/>
      <c r="N150" s="376" t="s">
        <v>41</v>
      </c>
      <c r="O150" s="351"/>
      <c r="P150" s="6"/>
      <c r="Q150" s="6"/>
      <c r="R150" s="6"/>
      <c r="S150" s="6"/>
      <c r="T150" s="6"/>
      <c r="U150" s="6"/>
      <c r="V150" s="6"/>
      <c r="W150" s="6"/>
      <c r="X150" s="6"/>
      <c r="Y150" s="6"/>
      <c r="Z150" s="6"/>
      <c r="AA150" s="6"/>
      <c r="AB150" s="352">
        <f>SUM(P150:AA150)</f>
        <v>0</v>
      </c>
      <c r="AC150" s="353"/>
      <c r="AD150" s="179">
        <f>J143*AB150</f>
        <v>0</v>
      </c>
    </row>
    <row r="151" spans="1:31" ht="14.25" thickBot="1" x14ac:dyDescent="0.2">
      <c r="N151" s="350" t="s">
        <v>42</v>
      </c>
      <c r="O151" s="351"/>
      <c r="P151" s="6"/>
      <c r="Q151" s="6"/>
      <c r="R151" s="6"/>
      <c r="S151" s="6"/>
      <c r="T151" s="6"/>
      <c r="U151" s="6"/>
      <c r="V151" s="6"/>
      <c r="W151" s="6"/>
      <c r="X151" s="6"/>
      <c r="Y151" s="6"/>
      <c r="Z151" s="6"/>
      <c r="AA151" s="6"/>
      <c r="AB151" s="352">
        <f>SUM(P151:AA151)</f>
        <v>0</v>
      </c>
      <c r="AC151" s="353"/>
      <c r="AD151" s="179">
        <f>J144*AB151</f>
        <v>0</v>
      </c>
    </row>
    <row r="152" spans="1:31" ht="14.25" thickBot="1" x14ac:dyDescent="0.2">
      <c r="A152" s="339" t="s">
        <v>193</v>
      </c>
      <c r="B152" s="287"/>
      <c r="C152" s="354" t="s">
        <v>28</v>
      </c>
      <c r="D152" s="505" t="s">
        <v>47</v>
      </c>
      <c r="E152" s="357"/>
      <c r="F152" s="358"/>
      <c r="G152" s="362" t="s">
        <v>29</v>
      </c>
      <c r="H152" s="506" t="s">
        <v>169</v>
      </c>
      <c r="I152" s="365"/>
      <c r="J152" s="365"/>
      <c r="K152" s="366"/>
      <c r="AB152" s="211"/>
      <c r="AC152" s="211"/>
      <c r="AD152" s="180">
        <f>SUM(AD150:AD151)</f>
        <v>0</v>
      </c>
    </row>
    <row r="153" spans="1:31" x14ac:dyDescent="0.15">
      <c r="A153" s="287"/>
      <c r="B153" s="287"/>
      <c r="C153" s="355"/>
      <c r="D153" s="359"/>
      <c r="E153" s="360"/>
      <c r="F153" s="361"/>
      <c r="G153" s="363"/>
      <c r="H153" s="367"/>
      <c r="I153" s="368"/>
      <c r="J153" s="368"/>
      <c r="K153" s="369"/>
      <c r="N153" s="64"/>
      <c r="O153" s="64"/>
      <c r="P153" s="64"/>
      <c r="Q153" s="54"/>
      <c r="R153" s="54"/>
      <c r="S153" s="54"/>
      <c r="T153" s="54"/>
      <c r="U153" s="65"/>
      <c r="V153" s="65"/>
      <c r="W153" s="66"/>
      <c r="X153" s="66"/>
      <c r="Y153" s="66"/>
      <c r="Z153" s="66"/>
      <c r="AA153" s="66"/>
    </row>
    <row r="154" spans="1:31" ht="14.25" thickBot="1" x14ac:dyDescent="0.2">
      <c r="A154" s="343">
        <f>I145</f>
        <v>0</v>
      </c>
      <c r="B154" s="343"/>
      <c r="C154" s="203" t="s">
        <v>28</v>
      </c>
      <c r="D154" s="343">
        <f>I150</f>
        <v>0</v>
      </c>
      <c r="E154" s="343"/>
      <c r="F154" s="343"/>
      <c r="G154" s="67" t="s">
        <v>29</v>
      </c>
      <c r="H154" s="329">
        <f>A154*D154</f>
        <v>0</v>
      </c>
      <c r="I154" s="330"/>
      <c r="J154" s="330"/>
      <c r="K154" s="331"/>
      <c r="N154" s="36"/>
      <c r="O154" s="36"/>
      <c r="P154" s="36"/>
      <c r="Q154" s="36"/>
      <c r="R154" s="36"/>
      <c r="S154" s="36"/>
      <c r="T154" s="36"/>
      <c r="U154" s="66"/>
      <c r="V154" s="66"/>
      <c r="W154" s="31"/>
      <c r="X154" s="31"/>
    </row>
    <row r="155" spans="1:31" ht="6" customHeight="1" x14ac:dyDescent="0.15">
      <c r="A155" s="194"/>
      <c r="B155" s="194"/>
      <c r="C155" s="194"/>
      <c r="D155" s="194"/>
      <c r="E155" s="194"/>
      <c r="F155" s="194"/>
      <c r="G155" s="194"/>
      <c r="H155" s="194"/>
      <c r="I155" s="194"/>
      <c r="J155" s="194"/>
      <c r="K155" s="194"/>
    </row>
    <row r="156" spans="1:31" x14ac:dyDescent="0.15">
      <c r="A156" s="41"/>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row>
    <row r="157" spans="1:31" ht="17.25" x14ac:dyDescent="0.15">
      <c r="A157" s="13" t="s">
        <v>127</v>
      </c>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row>
    <row r="158" spans="1:31" x14ac:dyDescent="0.15">
      <c r="A158" s="188" t="s">
        <v>50</v>
      </c>
      <c r="B158" s="40"/>
      <c r="C158" s="40"/>
      <c r="D158" s="40"/>
      <c r="E158" s="40"/>
      <c r="F158" s="40"/>
      <c r="G158" s="40"/>
      <c r="H158" s="40"/>
      <c r="I158" s="40"/>
      <c r="J158" s="40"/>
      <c r="K158" s="40"/>
      <c r="L158" s="40"/>
      <c r="M158" s="40"/>
      <c r="N158" s="40"/>
      <c r="O158" s="40"/>
      <c r="P158" s="40"/>
      <c r="Q158" s="40"/>
      <c r="R158" s="40"/>
      <c r="S158" s="40"/>
      <c r="T158" s="40"/>
      <c r="U158" s="40"/>
    </row>
    <row r="159" spans="1:31" x14ac:dyDescent="0.15">
      <c r="A159" s="188"/>
      <c r="B159" s="40"/>
      <c r="C159" s="40"/>
      <c r="D159" s="40"/>
      <c r="E159" s="40"/>
      <c r="F159" s="40"/>
      <c r="G159" s="40"/>
      <c r="H159" s="40"/>
      <c r="I159" s="40"/>
      <c r="J159" s="40"/>
      <c r="K159" s="40"/>
      <c r="L159" s="40"/>
      <c r="M159" s="40"/>
      <c r="N159" s="40"/>
      <c r="O159" s="40"/>
      <c r="P159" s="40"/>
      <c r="Q159" s="40"/>
      <c r="R159" s="40"/>
      <c r="S159" s="40"/>
      <c r="T159" s="40"/>
      <c r="U159" s="40"/>
    </row>
    <row r="160" spans="1:31" ht="14.25" customHeight="1" x14ac:dyDescent="0.15">
      <c r="A160" s="199" t="s">
        <v>128</v>
      </c>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row>
    <row r="161" spans="1:31" x14ac:dyDescent="0.15">
      <c r="A161" s="199" t="s">
        <v>88</v>
      </c>
      <c r="B161" s="40"/>
      <c r="C161" s="40"/>
      <c r="D161" s="40"/>
      <c r="E161" s="40"/>
      <c r="F161" s="40"/>
      <c r="G161" s="40"/>
      <c r="H161" s="40"/>
      <c r="I161" s="40"/>
      <c r="J161" s="40"/>
      <c r="K161" s="40"/>
      <c r="L161" s="40"/>
      <c r="M161" s="40"/>
      <c r="N161" s="40"/>
      <c r="O161" s="40"/>
      <c r="P161" s="40"/>
      <c r="Q161" s="40"/>
      <c r="R161" s="40"/>
      <c r="S161" s="40"/>
      <c r="T161" s="40"/>
      <c r="U161" s="40"/>
    </row>
    <row r="162" spans="1:31" x14ac:dyDescent="0.15">
      <c r="A162" s="41" t="s">
        <v>91</v>
      </c>
      <c r="B162" s="196"/>
      <c r="C162" s="196"/>
      <c r="D162" s="68"/>
      <c r="E162" s="196"/>
      <c r="F162" s="196"/>
      <c r="G162" s="194"/>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row>
    <row r="163" spans="1:31" x14ac:dyDescent="0.15">
      <c r="A163" s="41" t="s">
        <v>87</v>
      </c>
      <c r="B163" s="196"/>
      <c r="C163" s="196"/>
      <c r="D163" s="68"/>
      <c r="E163" s="196"/>
      <c r="F163" s="196"/>
      <c r="G163" s="194"/>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row>
    <row r="164" spans="1:31" x14ac:dyDescent="0.15">
      <c r="A164" s="41"/>
      <c r="B164" s="196"/>
      <c r="C164" s="196"/>
      <c r="D164" s="68"/>
      <c r="E164" s="196"/>
      <c r="F164" s="196"/>
      <c r="G164" s="194"/>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row>
    <row r="165" spans="1:31" x14ac:dyDescent="0.15">
      <c r="A165" s="69" t="s">
        <v>111</v>
      </c>
      <c r="B165" s="196"/>
      <c r="C165" s="196"/>
      <c r="D165" s="70"/>
      <c r="E165" s="196"/>
      <c r="F165" s="196"/>
      <c r="G165" s="71"/>
      <c r="H165" s="72"/>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row>
    <row r="166" spans="1:31" x14ac:dyDescent="0.15">
      <c r="A166" s="40" t="s">
        <v>112</v>
      </c>
      <c r="B166" s="196"/>
      <c r="C166" s="196"/>
      <c r="D166" s="68"/>
      <c r="E166" s="196"/>
      <c r="F166" s="196"/>
      <c r="G166" s="194"/>
      <c r="H166" s="194"/>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row>
    <row r="167" spans="1:31" x14ac:dyDescent="0.15">
      <c r="A167" s="40" t="s">
        <v>113</v>
      </c>
      <c r="B167" s="196"/>
      <c r="C167" s="196"/>
      <c r="D167" s="68"/>
      <c r="E167" s="196"/>
      <c r="F167" s="196"/>
      <c r="G167" s="194"/>
      <c r="H167" s="194"/>
      <c r="I167" s="196"/>
      <c r="J167" s="41"/>
      <c r="K167" s="40"/>
      <c r="L167" s="196"/>
      <c r="M167" s="196"/>
      <c r="N167" s="196"/>
      <c r="O167" s="196"/>
      <c r="P167" s="196"/>
      <c r="Q167" s="196"/>
      <c r="R167" s="196"/>
      <c r="S167" s="196"/>
      <c r="T167" s="196"/>
      <c r="U167" s="196"/>
      <c r="V167" s="196"/>
      <c r="W167" s="196"/>
      <c r="X167" s="196"/>
      <c r="Y167" s="196"/>
      <c r="Z167" s="196"/>
      <c r="AA167" s="196"/>
      <c r="AB167" s="196"/>
      <c r="AC167" s="196"/>
      <c r="AD167" s="196"/>
      <c r="AE167" s="196"/>
    </row>
    <row r="168" spans="1:31" x14ac:dyDescent="0.15">
      <c r="A168" s="41"/>
      <c r="B168" s="196"/>
      <c r="C168" s="196"/>
      <c r="D168" s="68"/>
      <c r="E168" s="196"/>
      <c r="F168" s="196"/>
      <c r="G168" s="194"/>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row>
    <row r="169" spans="1:31" x14ac:dyDescent="0.15">
      <c r="A169" s="196" t="s">
        <v>205</v>
      </c>
      <c r="B169" s="196"/>
      <c r="C169" s="196"/>
      <c r="D169" s="68"/>
      <c r="E169" s="196"/>
      <c r="F169" s="196"/>
      <c r="G169" s="194"/>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row>
    <row r="170" spans="1:31" x14ac:dyDescent="0.15">
      <c r="A170" s="41" t="s">
        <v>94</v>
      </c>
      <c r="B170" s="196"/>
      <c r="C170" s="196"/>
      <c r="D170" s="68"/>
      <c r="E170" s="196"/>
      <c r="F170" s="196"/>
      <c r="G170" s="194"/>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row>
    <row r="171" spans="1:31" ht="14.25" thickBot="1" x14ac:dyDescent="0.2">
      <c r="A171" s="41" t="s">
        <v>110</v>
      </c>
      <c r="B171" s="196"/>
      <c r="C171" s="196"/>
      <c r="D171" s="68"/>
      <c r="E171" s="196"/>
      <c r="F171" s="196"/>
      <c r="G171" s="194"/>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row>
    <row r="172" spans="1:31" ht="27.75" customHeight="1" thickBot="1" x14ac:dyDescent="0.2">
      <c r="A172" s="504"/>
      <c r="B172" s="504"/>
      <c r="C172" s="127" t="s">
        <v>194</v>
      </c>
      <c r="D172" s="339" t="s">
        <v>171</v>
      </c>
      <c r="E172" s="287"/>
      <c r="F172" s="192" t="s">
        <v>51</v>
      </c>
      <c r="G172" s="345" t="s">
        <v>172</v>
      </c>
      <c r="H172" s="346"/>
      <c r="I172" s="346"/>
      <c r="J172" s="196"/>
      <c r="K172" s="347" t="s">
        <v>173</v>
      </c>
      <c r="L172" s="348"/>
      <c r="M172" s="348"/>
      <c r="N172" s="349"/>
      <c r="O172" s="269">
        <f>G173+G174</f>
        <v>0</v>
      </c>
      <c r="P172" s="270"/>
      <c r="Q172" s="196"/>
      <c r="R172" s="196"/>
      <c r="S172" s="196"/>
      <c r="T172" s="196"/>
      <c r="U172" s="196"/>
      <c r="V172" s="196"/>
      <c r="W172" s="196"/>
      <c r="X172" s="196"/>
      <c r="Y172" s="196"/>
      <c r="Z172" s="196"/>
      <c r="AA172" s="196"/>
      <c r="AB172" s="196"/>
      <c r="AC172" s="196"/>
      <c r="AD172" s="196"/>
      <c r="AE172" s="196"/>
    </row>
    <row r="173" spans="1:31" ht="30.75" customHeight="1" x14ac:dyDescent="0.15">
      <c r="A173" s="339" t="s">
        <v>52</v>
      </c>
      <c r="B173" s="287"/>
      <c r="C173" s="5"/>
      <c r="D173" s="340">
        <f>P6/12</f>
        <v>0</v>
      </c>
      <c r="E173" s="341"/>
      <c r="F173" s="9"/>
      <c r="G173" s="340">
        <f>C173*D173*F173*0.28</f>
        <v>0</v>
      </c>
      <c r="H173" s="342"/>
      <c r="I173" s="341"/>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row>
    <row r="174" spans="1:31" ht="30.75" customHeight="1" x14ac:dyDescent="0.15">
      <c r="A174" s="339" t="s">
        <v>53</v>
      </c>
      <c r="B174" s="287"/>
      <c r="C174" s="5"/>
      <c r="D174" s="340">
        <f>P6/12</f>
        <v>0</v>
      </c>
      <c r="E174" s="341"/>
      <c r="F174" s="9"/>
      <c r="G174" s="340">
        <f>C174*D174*F174*0.28</f>
        <v>0</v>
      </c>
      <c r="H174" s="342"/>
      <c r="I174" s="341"/>
      <c r="J174" s="196"/>
      <c r="K174" s="196"/>
      <c r="L174" s="196"/>
      <c r="M174" s="196"/>
      <c r="N174" s="196"/>
      <c r="O174" s="196"/>
      <c r="P174" s="196"/>
      <c r="Q174" s="196"/>
      <c r="R174" s="196"/>
      <c r="S174" s="196"/>
      <c r="T174" s="196"/>
      <c r="U174" s="196"/>
      <c r="V174" s="196"/>
      <c r="W174" s="196"/>
      <c r="X174" s="196"/>
      <c r="Y174" s="196"/>
      <c r="Z174" s="196"/>
      <c r="AA174" s="196"/>
      <c r="AB174" s="196"/>
      <c r="AC174" s="196"/>
      <c r="AD174" s="196"/>
      <c r="AE174" s="196"/>
    </row>
    <row r="175" spans="1:31" x14ac:dyDescent="0.15">
      <c r="A175" s="41"/>
      <c r="B175" s="196"/>
      <c r="C175" s="196"/>
      <c r="D175" s="68"/>
      <c r="E175" s="196"/>
      <c r="F175" s="196"/>
      <c r="G175" s="194"/>
      <c r="H175" s="196"/>
      <c r="I175" s="196"/>
      <c r="J175" s="196"/>
      <c r="K175" s="196"/>
      <c r="L175" s="196"/>
      <c r="M175" s="196"/>
      <c r="N175" s="196"/>
      <c r="O175" s="196"/>
      <c r="P175" s="196"/>
      <c r="Q175" s="196"/>
      <c r="R175" s="196"/>
      <c r="S175" s="196"/>
      <c r="T175" s="196"/>
      <c r="U175" s="196"/>
      <c r="V175" s="196"/>
      <c r="W175" s="196"/>
      <c r="X175" s="196"/>
      <c r="Y175" s="196"/>
      <c r="Z175" s="196"/>
      <c r="AA175" s="196"/>
      <c r="AB175" s="196"/>
      <c r="AC175" s="196"/>
      <c r="AD175" s="196"/>
      <c r="AE175" s="196"/>
    </row>
    <row r="176" spans="1:31" x14ac:dyDescent="0.15">
      <c r="A176" s="69" t="s">
        <v>84</v>
      </c>
      <c r="B176" s="196"/>
      <c r="C176" s="196"/>
      <c r="D176" s="68"/>
      <c r="E176" s="196"/>
      <c r="F176" s="196"/>
      <c r="G176" s="69" t="s">
        <v>83</v>
      </c>
      <c r="H176" s="194"/>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row>
    <row r="177" spans="1:32" x14ac:dyDescent="0.15">
      <c r="A177" s="334" t="s">
        <v>54</v>
      </c>
      <c r="B177" s="335"/>
      <c r="C177" s="335"/>
      <c r="D177" s="62">
        <v>0.08</v>
      </c>
      <c r="E177" s="196"/>
      <c r="F177" s="64"/>
      <c r="G177" s="334" t="s">
        <v>54</v>
      </c>
      <c r="H177" s="334"/>
      <c r="I177" s="334"/>
      <c r="J177" s="73">
        <v>0.11</v>
      </c>
      <c r="K177" s="196"/>
      <c r="L177" s="196"/>
      <c r="M177" s="196"/>
      <c r="N177" s="196"/>
      <c r="O177" s="196"/>
      <c r="P177" s="196"/>
      <c r="Q177" s="196"/>
      <c r="R177" s="196"/>
      <c r="S177" s="196"/>
      <c r="T177" s="196"/>
      <c r="U177" s="196"/>
      <c r="V177" s="196"/>
      <c r="W177" s="196"/>
      <c r="X177" s="196"/>
      <c r="Y177" s="196"/>
      <c r="Z177" s="196"/>
      <c r="AA177" s="196"/>
      <c r="AB177" s="196"/>
      <c r="AC177" s="196"/>
      <c r="AD177" s="196"/>
      <c r="AE177" s="196"/>
    </row>
    <row r="178" spans="1:32" x14ac:dyDescent="0.15">
      <c r="A178" s="334" t="s">
        <v>55</v>
      </c>
      <c r="B178" s="335"/>
      <c r="C178" s="335"/>
      <c r="D178" s="62">
        <v>0.15</v>
      </c>
      <c r="E178" s="196"/>
      <c r="F178" s="54"/>
      <c r="G178" s="335" t="s">
        <v>55</v>
      </c>
      <c r="H178" s="335"/>
      <c r="I178" s="335"/>
      <c r="J178" s="73">
        <v>0.14000000000000001</v>
      </c>
      <c r="K178" s="196"/>
      <c r="L178" s="196"/>
      <c r="M178" s="196"/>
      <c r="N178" s="196"/>
      <c r="O178" s="196"/>
      <c r="P178" s="196"/>
      <c r="Q178" s="196"/>
      <c r="R178" s="196"/>
      <c r="S178" s="196"/>
      <c r="T178" s="196"/>
      <c r="U178" s="196"/>
      <c r="V178" s="196"/>
      <c r="W178" s="196"/>
      <c r="X178" s="196"/>
      <c r="Y178" s="196"/>
      <c r="Z178" s="196"/>
      <c r="AA178" s="196"/>
      <c r="AB178" s="196"/>
      <c r="AC178" s="196"/>
      <c r="AD178" s="196"/>
      <c r="AE178" s="196"/>
    </row>
    <row r="179" spans="1:32" x14ac:dyDescent="0.15">
      <c r="A179" s="50" t="s">
        <v>92</v>
      </c>
      <c r="B179" s="51"/>
      <c r="C179" s="214"/>
      <c r="D179" s="49"/>
      <c r="E179" s="49"/>
      <c r="F179" s="40"/>
      <c r="G179" s="49"/>
      <c r="H179" s="49"/>
      <c r="I179" s="40"/>
      <c r="J179" s="40"/>
      <c r="K179" s="40"/>
      <c r="L179" s="40"/>
      <c r="M179" s="40"/>
      <c r="N179" s="40"/>
      <c r="O179" s="40"/>
      <c r="P179" s="40"/>
      <c r="Q179" s="40"/>
      <c r="R179" s="40"/>
      <c r="S179" s="40"/>
      <c r="T179" s="40"/>
      <c r="U179" s="40"/>
    </row>
    <row r="180" spans="1:32" x14ac:dyDescent="0.15">
      <c r="A180" s="218" t="s">
        <v>56</v>
      </c>
      <c r="B180" s="40"/>
      <c r="C180" s="40"/>
      <c r="D180" s="40"/>
      <c r="E180" s="40"/>
      <c r="F180" s="40"/>
      <c r="G180" s="40"/>
      <c r="H180" s="40"/>
      <c r="I180" s="40"/>
      <c r="J180" s="40"/>
      <c r="K180" s="40"/>
      <c r="L180" s="40"/>
      <c r="M180" s="40"/>
      <c r="N180" s="40"/>
      <c r="O180" s="40"/>
      <c r="P180" s="40"/>
      <c r="Q180" s="40"/>
      <c r="R180" s="40"/>
      <c r="S180" s="40"/>
      <c r="T180" s="40"/>
      <c r="U180" s="40"/>
    </row>
    <row r="181" spans="1:32" x14ac:dyDescent="0.15">
      <c r="A181" s="41"/>
      <c r="B181" s="196"/>
      <c r="C181" s="196"/>
      <c r="D181" s="68"/>
      <c r="E181" s="196"/>
      <c r="F181" s="196"/>
      <c r="G181" s="194"/>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row>
    <row r="182" spans="1:32" x14ac:dyDescent="0.15">
      <c r="A182" s="199" t="s">
        <v>129</v>
      </c>
      <c r="B182" s="196"/>
      <c r="C182" s="196"/>
      <c r="D182" s="68"/>
      <c r="E182" s="196"/>
      <c r="F182" s="196"/>
      <c r="G182" s="194"/>
      <c r="H182" s="196"/>
      <c r="I182" s="196"/>
      <c r="J182" s="196"/>
      <c r="K182" s="196"/>
      <c r="L182" s="196"/>
      <c r="M182" s="196"/>
      <c r="N182" s="196"/>
      <c r="O182" s="196"/>
      <c r="P182" s="196"/>
      <c r="Q182" s="196"/>
      <c r="R182" s="196"/>
      <c r="S182" s="196"/>
      <c r="T182" s="196"/>
      <c r="U182" s="196"/>
      <c r="V182" s="196"/>
      <c r="W182" s="196"/>
      <c r="X182" s="196"/>
      <c r="Y182" s="196"/>
      <c r="Z182" s="196"/>
      <c r="AA182" s="196"/>
      <c r="AB182" s="196"/>
      <c r="AC182" s="196"/>
      <c r="AD182" s="196"/>
      <c r="AE182" s="196"/>
    </row>
    <row r="183" spans="1:32" x14ac:dyDescent="0.15">
      <c r="A183" s="69" t="s">
        <v>114</v>
      </c>
      <c r="B183" s="196"/>
      <c r="C183" s="196"/>
      <c r="D183" s="196"/>
      <c r="E183" s="196"/>
      <c r="F183" s="196"/>
      <c r="G183" s="71"/>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row>
    <row r="184" spans="1:32" x14ac:dyDescent="0.15">
      <c r="A184" s="40" t="s">
        <v>95</v>
      </c>
      <c r="B184" s="196"/>
      <c r="C184" s="196"/>
      <c r="D184" s="196"/>
      <c r="E184" s="196"/>
      <c r="F184" s="196"/>
      <c r="G184" s="194"/>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row>
    <row r="185" spans="1:32" x14ac:dyDescent="0.15">
      <c r="A185" s="40" t="s">
        <v>96</v>
      </c>
      <c r="B185" s="196"/>
      <c r="C185" s="196"/>
      <c r="D185" s="196"/>
      <c r="E185" s="196"/>
      <c r="F185" s="196"/>
      <c r="G185" s="194"/>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row>
    <row r="186" spans="1:32" x14ac:dyDescent="0.15">
      <c r="A186" s="41"/>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row>
    <row r="187" spans="1:32" ht="14.25" thickBot="1" x14ac:dyDescent="0.2">
      <c r="A187" s="41" t="s">
        <v>57</v>
      </c>
      <c r="B187" s="196"/>
      <c r="C187" s="196"/>
      <c r="D187" s="196"/>
      <c r="E187" s="196"/>
      <c r="F187" s="196"/>
      <c r="G187" s="196"/>
      <c r="H187" s="196" t="s">
        <v>58</v>
      </c>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row>
    <row r="188" spans="1:32" ht="33.75" customHeight="1" x14ac:dyDescent="0.15">
      <c r="A188" s="112"/>
      <c r="B188" s="192" t="s">
        <v>195</v>
      </c>
      <c r="C188" s="200" t="s">
        <v>196</v>
      </c>
      <c r="D188" s="200" t="s">
        <v>59</v>
      </c>
      <c r="E188" s="192" t="s">
        <v>60</v>
      </c>
      <c r="F188" s="206"/>
      <c r="G188" s="75"/>
      <c r="H188" s="336"/>
      <c r="I188" s="336"/>
      <c r="J188" s="200" t="s">
        <v>61</v>
      </c>
      <c r="K188" s="200" t="s">
        <v>196</v>
      </c>
      <c r="L188" s="337" t="s">
        <v>62</v>
      </c>
      <c r="M188" s="338"/>
      <c r="N188" s="287" t="s">
        <v>197</v>
      </c>
      <c r="O188" s="287"/>
      <c r="P188" s="76"/>
      <c r="Q188" s="313" t="s">
        <v>177</v>
      </c>
      <c r="R188" s="314"/>
      <c r="S188" s="315"/>
      <c r="T188" s="77"/>
      <c r="U188" s="77"/>
      <c r="V188" s="77"/>
      <c r="W188" s="196"/>
      <c r="X188" s="196"/>
      <c r="Y188" s="78"/>
      <c r="Z188" s="78"/>
      <c r="AA188" s="78"/>
      <c r="AB188" s="196"/>
      <c r="AC188" s="196"/>
      <c r="AD188" s="196"/>
      <c r="AE188" s="196"/>
    </row>
    <row r="189" spans="1:32" ht="21.75" customHeight="1" x14ac:dyDescent="0.15">
      <c r="A189" s="200" t="s">
        <v>63</v>
      </c>
      <c r="B189" s="9"/>
      <c r="C189" s="219">
        <f>AE6</f>
        <v>0</v>
      </c>
      <c r="D189" s="9"/>
      <c r="E189" s="219">
        <f>40*B189*0.001*C189*D189</f>
        <v>0</v>
      </c>
      <c r="F189" s="206"/>
      <c r="G189" s="75"/>
      <c r="H189" s="319" t="s">
        <v>64</v>
      </c>
      <c r="I189" s="320"/>
      <c r="J189" s="9"/>
      <c r="K189" s="212">
        <f>AE6</f>
        <v>0</v>
      </c>
      <c r="L189" s="321"/>
      <c r="M189" s="322"/>
      <c r="N189" s="323">
        <f>(40*J189*0.001*K189*L189)-(13.1*J189*0.001*K189*L189)</f>
        <v>0</v>
      </c>
      <c r="O189" s="324"/>
      <c r="P189" s="79"/>
      <c r="Q189" s="316"/>
      <c r="R189" s="317"/>
      <c r="S189" s="318"/>
      <c r="T189" s="77"/>
      <c r="U189" s="77"/>
      <c r="V189" s="77"/>
      <c r="W189" s="196"/>
      <c r="X189" s="196"/>
      <c r="Y189" s="78"/>
      <c r="Z189" s="78"/>
      <c r="AA189" s="78"/>
      <c r="AB189" s="196"/>
      <c r="AC189" s="196"/>
      <c r="AD189" s="196"/>
      <c r="AE189" s="196"/>
      <c r="AF189" s="10" t="s">
        <v>85</v>
      </c>
    </row>
    <row r="190" spans="1:32" ht="21.75" thickBot="1" x14ac:dyDescent="0.2">
      <c r="A190" s="201" t="s">
        <v>65</v>
      </c>
      <c r="B190" s="9"/>
      <c r="C190" s="219">
        <f>AE6</f>
        <v>0</v>
      </c>
      <c r="D190" s="146"/>
      <c r="E190" s="123">
        <f>13.1*B190*0.001*C190*D190</f>
        <v>0</v>
      </c>
      <c r="F190" s="80"/>
      <c r="G190" s="213"/>
      <c r="H190" s="319" t="s">
        <v>66</v>
      </c>
      <c r="I190" s="320"/>
      <c r="J190" s="9"/>
      <c r="K190" s="212">
        <f>AE6</f>
        <v>0</v>
      </c>
      <c r="L190" s="325"/>
      <c r="M190" s="326"/>
      <c r="N190" s="327">
        <f t="shared" ref="N190" si="0">(40*J190*0.001*K190*L190)-(13.1*J190*0.001*K190*L190)</f>
        <v>0</v>
      </c>
      <c r="O190" s="328"/>
      <c r="P190" s="82"/>
      <c r="Q190" s="329">
        <f>(E191+N191)</f>
        <v>0</v>
      </c>
      <c r="R190" s="330"/>
      <c r="S190" s="331"/>
      <c r="T190" s="80"/>
      <c r="U190" s="194"/>
      <c r="V190" s="194"/>
      <c r="W190" s="196"/>
      <c r="X190" s="196"/>
      <c r="Y190" s="80"/>
      <c r="Z190" s="194"/>
      <c r="AA190" s="194"/>
      <c r="AB190" s="196"/>
      <c r="AC190" s="196"/>
      <c r="AD190" s="196"/>
      <c r="AE190" s="196"/>
      <c r="AF190" s="196"/>
    </row>
    <row r="191" spans="1:32" ht="14.25" thickBot="1" x14ac:dyDescent="0.2">
      <c r="A191" s="84"/>
      <c r="B191" s="194"/>
      <c r="C191" s="194"/>
      <c r="D191" s="152" t="s">
        <v>67</v>
      </c>
      <c r="E191" s="125">
        <f>SUM(E189:E190)</f>
        <v>0</v>
      </c>
      <c r="F191" s="80"/>
      <c r="G191" s="213"/>
      <c r="H191" s="194"/>
      <c r="I191" s="194"/>
      <c r="J191" s="194"/>
      <c r="K191" s="211"/>
      <c r="L191" s="301" t="s">
        <v>67</v>
      </c>
      <c r="M191" s="302"/>
      <c r="N191" s="303">
        <f>SUM(N189:O190)</f>
        <v>0</v>
      </c>
      <c r="O191" s="304"/>
      <c r="P191" s="82"/>
      <c r="Q191" s="82"/>
      <c r="R191" s="44"/>
      <c r="S191" s="194"/>
      <c r="T191" s="194"/>
      <c r="U191" s="194"/>
      <c r="V191" s="196"/>
      <c r="W191" s="196"/>
      <c r="X191" s="196"/>
      <c r="Y191" s="196"/>
      <c r="Z191" s="196"/>
      <c r="AA191" s="196"/>
      <c r="AB191" s="196"/>
      <c r="AC191" s="196"/>
      <c r="AD191" s="196"/>
      <c r="AE191" s="196"/>
      <c r="AF191" s="83">
        <v>0.64</v>
      </c>
    </row>
    <row r="192" spans="1:32" x14ac:dyDescent="0.15">
      <c r="F192" s="80"/>
      <c r="G192" s="213"/>
      <c r="P192" s="85"/>
      <c r="Q192" s="85"/>
      <c r="R192" s="68"/>
      <c r="S192" s="194"/>
      <c r="T192" s="194"/>
      <c r="U192" s="194"/>
      <c r="V192" s="196"/>
      <c r="W192" s="196"/>
      <c r="X192" s="196"/>
      <c r="Y192" s="196"/>
      <c r="Z192" s="196"/>
      <c r="AA192" s="196"/>
      <c r="AB192" s="196"/>
      <c r="AC192" s="196"/>
      <c r="AD192" s="196"/>
      <c r="AE192" s="196"/>
      <c r="AF192" s="196">
        <v>0.54800000000000004</v>
      </c>
    </row>
    <row r="193" spans="1:32" x14ac:dyDescent="0.15">
      <c r="A193" s="86" t="s">
        <v>97</v>
      </c>
      <c r="B193" s="87"/>
      <c r="C193" s="87"/>
      <c r="D193" s="87"/>
      <c r="E193" s="87"/>
      <c r="F193" s="87"/>
      <c r="G193" s="87"/>
      <c r="H193" s="69" t="s">
        <v>97</v>
      </c>
      <c r="I193" s="196"/>
      <c r="J193" s="196"/>
      <c r="K193" s="196"/>
      <c r="L193" s="196"/>
      <c r="M193" s="196"/>
      <c r="N193" s="196"/>
      <c r="O193" s="196"/>
      <c r="P193" s="196"/>
      <c r="Q193" s="196"/>
      <c r="R193" s="196"/>
      <c r="S193" s="196"/>
      <c r="T193" s="196"/>
      <c r="U193" s="196"/>
      <c r="V193" s="196"/>
      <c r="W193" s="196"/>
      <c r="X193" s="196"/>
      <c r="Y193" s="196"/>
      <c r="Z193" s="196"/>
      <c r="AA193" s="196"/>
      <c r="AB193" s="196"/>
      <c r="AC193" s="196"/>
      <c r="AD193" s="196"/>
      <c r="AE193" s="196"/>
      <c r="AF193" s="196">
        <v>0.47399999999999998</v>
      </c>
    </row>
    <row r="194" spans="1:32" x14ac:dyDescent="0.15">
      <c r="A194" s="218" t="s">
        <v>35</v>
      </c>
      <c r="B194" s="196"/>
      <c r="C194" s="196"/>
      <c r="D194" s="196"/>
      <c r="E194" s="196"/>
      <c r="F194" s="196"/>
      <c r="G194" s="196"/>
      <c r="H194" s="218" t="s">
        <v>35</v>
      </c>
      <c r="I194" s="196"/>
      <c r="J194" s="196"/>
      <c r="K194" s="196"/>
      <c r="L194" s="196"/>
      <c r="M194" s="196"/>
      <c r="N194" s="196"/>
      <c r="O194" s="196"/>
      <c r="P194" s="196"/>
      <c r="Q194" s="196"/>
      <c r="R194" s="196"/>
      <c r="S194" s="196"/>
      <c r="T194" s="196"/>
      <c r="U194" s="196"/>
      <c r="V194" s="196"/>
      <c r="W194" s="196"/>
      <c r="X194" s="196"/>
      <c r="Y194" s="196"/>
      <c r="Z194" s="196"/>
      <c r="AA194" s="196"/>
      <c r="AB194" s="196"/>
      <c r="AC194" s="196"/>
      <c r="AD194" s="196"/>
      <c r="AE194" s="196"/>
      <c r="AF194" s="83">
        <v>0.48</v>
      </c>
    </row>
    <row r="195" spans="1:32" x14ac:dyDescent="0.15">
      <c r="A195" s="218"/>
      <c r="B195" s="196"/>
      <c r="C195" s="196"/>
      <c r="D195" s="196"/>
      <c r="E195" s="196"/>
      <c r="F195" s="196"/>
      <c r="G195" s="196"/>
      <c r="H195" s="218"/>
      <c r="I195" s="196"/>
      <c r="J195" s="196"/>
      <c r="K195" s="196"/>
      <c r="L195" s="196"/>
      <c r="M195" s="196"/>
      <c r="N195" s="196"/>
      <c r="O195" s="196"/>
      <c r="P195" s="196"/>
      <c r="Q195" s="196"/>
      <c r="R195" s="196"/>
      <c r="S195" s="196"/>
      <c r="T195" s="196"/>
      <c r="U195" s="196"/>
      <c r="V195" s="196"/>
      <c r="W195" s="196"/>
      <c r="X195" s="196"/>
      <c r="Y195" s="196"/>
      <c r="Z195" s="196"/>
      <c r="AA195" s="196"/>
      <c r="AB195" s="196"/>
      <c r="AC195" s="196"/>
      <c r="AD195" s="196"/>
      <c r="AE195" s="196"/>
      <c r="AF195" s="196">
        <v>0.624</v>
      </c>
    </row>
    <row r="196" spans="1:32" x14ac:dyDescent="0.15">
      <c r="A196" s="199" t="s">
        <v>130</v>
      </c>
      <c r="B196" s="196"/>
      <c r="C196" s="196"/>
      <c r="D196" s="196"/>
      <c r="E196" s="196"/>
      <c r="F196" s="196"/>
      <c r="G196" s="196"/>
      <c r="H196" s="196"/>
      <c r="I196" s="196"/>
      <c r="J196" s="196"/>
      <c r="K196" s="196"/>
      <c r="L196" s="196"/>
      <c r="M196" s="196"/>
      <c r="N196" s="196"/>
      <c r="O196" s="196"/>
      <c r="P196" s="196"/>
      <c r="Q196" s="196"/>
      <c r="R196" s="196"/>
      <c r="S196" s="83"/>
      <c r="T196" s="196"/>
      <c r="U196" s="196"/>
      <c r="V196" s="196"/>
      <c r="W196" s="196"/>
      <c r="X196" s="196"/>
      <c r="Y196" s="196"/>
      <c r="Z196" s="196"/>
      <c r="AA196" s="196"/>
      <c r="AB196" s="196"/>
      <c r="AC196" s="196"/>
      <c r="AD196" s="196"/>
      <c r="AE196" s="196"/>
      <c r="AF196" s="196">
        <v>0.49299999999999999</v>
      </c>
    </row>
    <row r="197" spans="1:32" x14ac:dyDescent="0.15">
      <c r="A197" s="47" t="s">
        <v>88</v>
      </c>
      <c r="B197" s="196"/>
      <c r="C197" s="196"/>
      <c r="D197" s="196"/>
      <c r="E197" s="196"/>
      <c r="F197" s="196"/>
      <c r="G197" s="196"/>
      <c r="H197" s="196"/>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v>0.69399999999999995</v>
      </c>
    </row>
    <row r="198" spans="1:32" x14ac:dyDescent="0.15">
      <c r="A198" s="40" t="s">
        <v>68</v>
      </c>
      <c r="B198" s="196"/>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v>0.52900000000000003</v>
      </c>
    </row>
    <row r="199" spans="1:32" x14ac:dyDescent="0.15">
      <c r="A199" s="41" t="s">
        <v>108</v>
      </c>
      <c r="B199" s="196"/>
      <c r="C199" s="196"/>
      <c r="D199" s="68"/>
      <c r="E199" s="196"/>
      <c r="F199" s="196"/>
      <c r="G199" s="194"/>
      <c r="H199" s="196"/>
      <c r="I199" s="196"/>
      <c r="J199" s="196"/>
      <c r="K199" s="196"/>
      <c r="L199" s="196"/>
      <c r="M199" s="196"/>
      <c r="N199" s="196"/>
      <c r="O199" s="196"/>
      <c r="P199" s="196"/>
      <c r="Q199" s="196"/>
      <c r="R199" s="196"/>
      <c r="S199" s="83"/>
      <c r="T199" s="196"/>
      <c r="U199" s="196"/>
      <c r="V199" s="196"/>
      <c r="W199" s="196"/>
      <c r="X199" s="196"/>
      <c r="Y199" s="196"/>
      <c r="Z199" s="196"/>
      <c r="AA199" s="196"/>
      <c r="AB199" s="196"/>
      <c r="AC199" s="196"/>
      <c r="AD199" s="196"/>
      <c r="AE199" s="196"/>
      <c r="AF199" s="196">
        <v>0.48299999999999998</v>
      </c>
    </row>
    <row r="200" spans="1:32" ht="14.25" thickBot="1" x14ac:dyDescent="0.2">
      <c r="A200" s="41"/>
      <c r="B200" s="196"/>
      <c r="C200" s="196"/>
      <c r="D200" s="68"/>
      <c r="E200" s="196"/>
      <c r="F200" s="196"/>
      <c r="G200" s="194"/>
      <c r="H200" s="196"/>
      <c r="I200" s="196"/>
      <c r="J200" s="196"/>
      <c r="K200" s="196"/>
      <c r="L200" s="196"/>
      <c r="M200" s="196"/>
      <c r="N200" s="196"/>
      <c r="O200" s="196"/>
      <c r="P200" s="196"/>
      <c r="Q200" s="196"/>
      <c r="R200" s="196"/>
      <c r="S200" s="196"/>
      <c r="T200" s="196"/>
      <c r="U200" s="196"/>
      <c r="V200" s="196"/>
      <c r="W200" s="196"/>
      <c r="X200" s="196"/>
      <c r="Y200" s="196"/>
      <c r="Z200" s="196"/>
      <c r="AA200" s="196"/>
      <c r="AB200" s="196"/>
      <c r="AC200" s="196"/>
      <c r="AD200" s="196"/>
      <c r="AE200" s="196"/>
      <c r="AF200" s="196">
        <v>0.78900000000000003</v>
      </c>
    </row>
    <row r="201" spans="1:32" x14ac:dyDescent="0.15">
      <c r="A201" s="305" t="s">
        <v>198</v>
      </c>
      <c r="B201" s="306"/>
      <c r="C201" s="306"/>
      <c r="D201" s="309">
        <f>P6*0.008</f>
        <v>0</v>
      </c>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0" t="s">
        <v>86</v>
      </c>
    </row>
    <row r="202" spans="1:32" ht="14.25" thickBot="1" x14ac:dyDescent="0.2">
      <c r="A202" s="307"/>
      <c r="B202" s="308"/>
      <c r="C202" s="308"/>
      <c r="D202" s="310"/>
      <c r="E202" s="196"/>
      <c r="F202" s="196"/>
      <c r="G202" s="196"/>
      <c r="H202" s="196"/>
      <c r="I202" s="196"/>
      <c r="J202" s="196"/>
      <c r="K202" s="196"/>
      <c r="L202" s="196"/>
      <c r="M202" s="196"/>
      <c r="N202" s="196"/>
      <c r="O202" s="196"/>
      <c r="P202" s="196"/>
      <c r="Q202" s="196"/>
      <c r="R202" s="196"/>
      <c r="S202" s="196"/>
      <c r="T202" s="196"/>
      <c r="U202" s="196"/>
      <c r="V202" s="196"/>
      <c r="W202" s="196"/>
      <c r="X202" s="196"/>
      <c r="Y202" s="196"/>
      <c r="Z202" s="196"/>
      <c r="AA202" s="196"/>
      <c r="AB202" s="196"/>
      <c r="AC202" s="196"/>
      <c r="AD202" s="196"/>
      <c r="AE202" s="196"/>
    </row>
    <row r="203" spans="1:32" x14ac:dyDescent="0.15">
      <c r="A203" s="40" t="s">
        <v>98</v>
      </c>
      <c r="B203" s="196"/>
      <c r="C203" s="196"/>
      <c r="D203" s="196"/>
      <c r="E203" s="196"/>
      <c r="F203" s="196"/>
      <c r="G203" s="196"/>
      <c r="H203" s="196"/>
      <c r="I203" s="196"/>
      <c r="J203" s="196"/>
      <c r="K203" s="196"/>
      <c r="L203" s="196"/>
      <c r="M203" s="196"/>
      <c r="N203" s="196"/>
      <c r="O203" s="196"/>
      <c r="P203" s="196"/>
      <c r="Q203" s="196"/>
      <c r="R203" s="196"/>
      <c r="S203" s="196"/>
      <c r="T203" s="196"/>
      <c r="U203" s="196"/>
      <c r="V203" s="196"/>
      <c r="W203" s="196"/>
      <c r="X203" s="196"/>
      <c r="Y203" s="196"/>
      <c r="Z203" s="196"/>
      <c r="AA203" s="196"/>
      <c r="AB203" s="196"/>
      <c r="AC203" s="196"/>
      <c r="AD203" s="196"/>
      <c r="AE203" s="196"/>
    </row>
    <row r="204" spans="1:32" x14ac:dyDescent="0.15">
      <c r="A204" s="40" t="s">
        <v>206</v>
      </c>
      <c r="B204" s="196"/>
      <c r="C204" s="196"/>
      <c r="D204" s="196"/>
      <c r="E204" s="196"/>
      <c r="F204" s="196"/>
      <c r="G204" s="196"/>
      <c r="H204" s="196"/>
      <c r="I204" s="196"/>
      <c r="J204" s="196"/>
      <c r="K204" s="196"/>
      <c r="L204" s="196"/>
      <c r="M204" s="196"/>
      <c r="N204" s="196"/>
      <c r="O204" s="196"/>
      <c r="P204" s="196"/>
      <c r="Q204" s="196"/>
      <c r="R204" s="196"/>
      <c r="S204" s="196"/>
      <c r="T204" s="196"/>
      <c r="U204" s="196"/>
      <c r="V204" s="196"/>
      <c r="W204" s="196"/>
      <c r="X204" s="196"/>
      <c r="Y204" s="196"/>
      <c r="Z204" s="196"/>
      <c r="AA204" s="196"/>
      <c r="AB204" s="196"/>
      <c r="AC204" s="196"/>
      <c r="AD204" s="196"/>
      <c r="AE204" s="196"/>
    </row>
    <row r="205" spans="1:32" x14ac:dyDescent="0.15">
      <c r="A205" s="218" t="s">
        <v>35</v>
      </c>
      <c r="B205" s="218"/>
      <c r="C205" s="218"/>
      <c r="D205" s="218"/>
      <c r="E205" s="218"/>
      <c r="F205" s="218"/>
      <c r="G205" s="218"/>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row>
    <row r="206" spans="1:32" x14ac:dyDescent="0.15">
      <c r="A206" s="198"/>
      <c r="B206" s="198"/>
      <c r="C206" s="198"/>
      <c r="D206" s="89"/>
      <c r="E206" s="196"/>
      <c r="F206" s="196"/>
      <c r="G206" s="196"/>
      <c r="H206" s="196"/>
      <c r="I206" s="196"/>
      <c r="J206" s="196"/>
      <c r="K206" s="196"/>
      <c r="L206" s="196"/>
      <c r="M206" s="196"/>
      <c r="N206" s="196"/>
      <c r="O206" s="196"/>
      <c r="P206" s="196"/>
      <c r="Q206" s="196"/>
      <c r="R206" s="196"/>
      <c r="S206" s="196"/>
      <c r="T206" s="196"/>
      <c r="U206" s="196"/>
      <c r="V206" s="196"/>
      <c r="W206" s="196"/>
      <c r="X206" s="196"/>
      <c r="Y206" s="196"/>
      <c r="Z206" s="196"/>
      <c r="AA206" s="196"/>
      <c r="AB206" s="196"/>
      <c r="AC206" s="196"/>
      <c r="AD206" s="196"/>
      <c r="AE206" s="196"/>
    </row>
    <row r="207" spans="1:32" x14ac:dyDescent="0.15">
      <c r="A207" s="199" t="s">
        <v>132</v>
      </c>
      <c r="B207" s="198"/>
      <c r="C207" s="198"/>
      <c r="D207" s="89"/>
      <c r="E207" s="196"/>
      <c r="F207" s="196"/>
      <c r="G207" s="196"/>
      <c r="H207" s="196"/>
      <c r="I207" s="196"/>
      <c r="J207" s="196"/>
      <c r="K207" s="196"/>
      <c r="L207" s="196"/>
      <c r="M207" s="196"/>
      <c r="N207" s="196"/>
      <c r="O207" s="196"/>
      <c r="P207" s="196"/>
      <c r="Q207" s="196"/>
      <c r="R207" s="196"/>
      <c r="S207" s="196"/>
      <c r="T207" s="196"/>
      <c r="U207" s="196"/>
      <c r="V207" s="196"/>
      <c r="W207" s="196"/>
      <c r="X207" s="196"/>
      <c r="Y207" s="196"/>
      <c r="Z207" s="196"/>
      <c r="AA207" s="196"/>
      <c r="AB207" s="196"/>
      <c r="AC207" s="196"/>
      <c r="AD207" s="196"/>
      <c r="AE207" s="196"/>
    </row>
    <row r="208" spans="1:32" x14ac:dyDescent="0.15">
      <c r="A208" s="40" t="s">
        <v>106</v>
      </c>
      <c r="B208" s="198"/>
      <c r="C208" s="198"/>
      <c r="D208" s="89"/>
      <c r="E208" s="196"/>
      <c r="F208" s="196"/>
      <c r="G208" s="196"/>
      <c r="H208" s="196"/>
      <c r="I208" s="196"/>
      <c r="J208" s="196"/>
      <c r="K208" s="196"/>
      <c r="L208" s="196"/>
      <c r="M208" s="196"/>
      <c r="N208" s="196"/>
      <c r="O208" s="196"/>
      <c r="P208" s="196"/>
      <c r="Q208" s="196"/>
      <c r="R208" s="196"/>
      <c r="S208" s="196"/>
      <c r="T208" s="196"/>
      <c r="U208" s="196"/>
      <c r="V208" s="196"/>
      <c r="W208" s="196"/>
      <c r="X208" s="196"/>
      <c r="Y208" s="196"/>
      <c r="Z208" s="196"/>
      <c r="AA208" s="196"/>
      <c r="AB208" s="196"/>
      <c r="AC208" s="196"/>
      <c r="AD208" s="196"/>
      <c r="AE208" s="196"/>
    </row>
    <row r="209" spans="1:31" x14ac:dyDescent="0.15">
      <c r="A209" s="40" t="s">
        <v>107</v>
      </c>
      <c r="B209" s="198"/>
      <c r="C209" s="198"/>
      <c r="D209" s="89"/>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6"/>
      <c r="AA209" s="196"/>
      <c r="AB209" s="196"/>
      <c r="AC209" s="196"/>
      <c r="AD209" s="196"/>
      <c r="AE209" s="196"/>
    </row>
    <row r="210" spans="1:31" ht="56.25" customHeight="1" thickBot="1" x14ac:dyDescent="0.2">
      <c r="A210" s="115"/>
      <c r="B210" s="202" t="s">
        <v>69</v>
      </c>
      <c r="C210" s="193" t="s">
        <v>70</v>
      </c>
      <c r="D210" s="192" t="s">
        <v>59</v>
      </c>
      <c r="E210" s="200" t="s">
        <v>174</v>
      </c>
      <c r="F210" s="196"/>
      <c r="G210" s="196"/>
      <c r="H210" s="196"/>
      <c r="I210" s="196"/>
      <c r="J210" s="196"/>
      <c r="K210" s="196"/>
      <c r="L210" s="196"/>
      <c r="M210" s="196"/>
      <c r="N210" s="196"/>
      <c r="O210" s="196"/>
      <c r="P210" s="196"/>
      <c r="Q210" s="196"/>
      <c r="R210" s="196"/>
      <c r="S210" s="196"/>
      <c r="T210" s="196"/>
      <c r="U210" s="196"/>
      <c r="V210" s="196"/>
      <c r="W210" s="196"/>
      <c r="X210" s="196"/>
      <c r="Y210" s="196"/>
      <c r="Z210" s="196"/>
      <c r="AA210" s="196"/>
      <c r="AB210" s="196"/>
      <c r="AC210" s="196"/>
      <c r="AD210" s="196"/>
      <c r="AE210" s="196"/>
    </row>
    <row r="211" spans="1:31" ht="24.75" customHeight="1" thickBot="1" x14ac:dyDescent="0.2">
      <c r="A211" s="202" t="s">
        <v>71</v>
      </c>
      <c r="B211" s="7"/>
      <c r="C211" s="7"/>
      <c r="D211" s="146"/>
      <c r="E211" s="208">
        <f>D217*B211*C211*D211</f>
        <v>0</v>
      </c>
      <c r="F211" s="196"/>
      <c r="G211" s="311" t="s">
        <v>175</v>
      </c>
      <c r="H211" s="312"/>
      <c r="I211" s="209">
        <f>E212*AA6</f>
        <v>0</v>
      </c>
      <c r="J211" s="196"/>
      <c r="K211" s="196"/>
      <c r="L211" s="196"/>
      <c r="M211" s="196"/>
      <c r="N211" s="196"/>
      <c r="O211" s="196"/>
      <c r="P211" s="196"/>
      <c r="Q211" s="196"/>
      <c r="R211" s="196"/>
      <c r="S211" s="196"/>
      <c r="T211" s="196"/>
      <c r="U211" s="196"/>
      <c r="V211" s="196"/>
      <c r="W211" s="196"/>
      <c r="X211" s="196"/>
      <c r="Y211" s="196"/>
      <c r="Z211" s="196"/>
      <c r="AA211" s="196"/>
      <c r="AB211" s="196"/>
      <c r="AC211" s="196"/>
      <c r="AD211" s="196"/>
      <c r="AE211" s="196"/>
    </row>
    <row r="212" spans="1:31" ht="14.25" thickBot="1" x14ac:dyDescent="0.2">
      <c r="A212" s="198"/>
      <c r="B212" s="198"/>
      <c r="C212" s="198"/>
      <c r="D212" s="153" t="s">
        <v>67</v>
      </c>
      <c r="E212" s="210">
        <f>SUM(E211:E211)</f>
        <v>0</v>
      </c>
      <c r="F212" s="196"/>
      <c r="G212" s="105"/>
      <c r="H212" s="105"/>
      <c r="I212" s="3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row>
    <row r="213" spans="1:31" x14ac:dyDescent="0.15">
      <c r="F213" s="196"/>
      <c r="G213" s="196"/>
      <c r="H213" s="196"/>
      <c r="I213" s="213"/>
      <c r="J213" s="196"/>
      <c r="K213" s="196"/>
      <c r="L213" s="196"/>
      <c r="M213" s="196"/>
      <c r="N213" s="196"/>
      <c r="O213" s="196"/>
      <c r="P213" s="196"/>
      <c r="Q213" s="196"/>
      <c r="R213" s="196"/>
      <c r="S213" s="196"/>
      <c r="T213" s="196"/>
      <c r="U213" s="196"/>
      <c r="V213" s="196"/>
      <c r="W213" s="196"/>
      <c r="X213" s="196"/>
      <c r="Y213" s="196"/>
      <c r="Z213" s="196"/>
      <c r="AA213" s="196"/>
      <c r="AB213" s="196"/>
      <c r="AC213" s="196"/>
      <c r="AD213" s="196"/>
      <c r="AE213" s="196"/>
    </row>
    <row r="214" spans="1:31" x14ac:dyDescent="0.15">
      <c r="A214" s="198"/>
      <c r="B214" s="198"/>
      <c r="C214" s="198"/>
      <c r="D214" s="89"/>
      <c r="E214" s="204"/>
      <c r="F214" s="196"/>
      <c r="G214" s="196"/>
      <c r="H214" s="196"/>
      <c r="I214" s="213"/>
      <c r="J214" s="196"/>
      <c r="K214" s="196"/>
      <c r="L214" s="196"/>
      <c r="M214" s="196"/>
      <c r="N214" s="196"/>
      <c r="O214" s="196"/>
      <c r="P214" s="196"/>
      <c r="Q214" s="196"/>
      <c r="R214" s="196"/>
      <c r="S214" s="196"/>
      <c r="T214" s="196"/>
      <c r="U214" s="196"/>
      <c r="V214" s="196"/>
      <c r="W214" s="196"/>
      <c r="X214" s="196"/>
      <c r="Y214" s="196"/>
      <c r="Z214" s="196"/>
      <c r="AA214" s="196"/>
      <c r="AB214" s="196"/>
      <c r="AC214" s="196"/>
      <c r="AD214" s="196"/>
      <c r="AE214" s="196"/>
    </row>
    <row r="215" spans="1:31" x14ac:dyDescent="0.15">
      <c r="A215" s="300" t="s">
        <v>105</v>
      </c>
      <c r="B215" s="300"/>
      <c r="C215" s="300"/>
      <c r="D215" s="300"/>
      <c r="E215" s="300"/>
      <c r="F215" s="196"/>
      <c r="G215" s="196"/>
      <c r="H215" s="196"/>
      <c r="I215" s="213"/>
      <c r="J215" s="196"/>
      <c r="K215" s="196"/>
      <c r="L215" s="196"/>
      <c r="M215" s="196"/>
      <c r="N215" s="196"/>
      <c r="O215" s="196"/>
      <c r="P215" s="196"/>
      <c r="Q215" s="196"/>
      <c r="R215" s="196"/>
      <c r="S215" s="196"/>
      <c r="T215" s="196"/>
      <c r="U215" s="196"/>
      <c r="V215" s="196"/>
      <c r="W215" s="196"/>
      <c r="X215" s="196"/>
      <c r="Y215" s="196"/>
      <c r="Z215" s="196"/>
      <c r="AA215" s="196"/>
      <c r="AB215" s="196"/>
      <c r="AC215" s="196"/>
      <c r="AD215" s="196"/>
      <c r="AE215" s="196"/>
    </row>
    <row r="216" spans="1:31" ht="31.5" customHeight="1" x14ac:dyDescent="0.15">
      <c r="A216" s="91"/>
      <c r="B216" s="332" t="s">
        <v>72</v>
      </c>
      <c r="C216" s="332"/>
      <c r="D216" s="333" t="s">
        <v>73</v>
      </c>
      <c r="E216" s="333"/>
      <c r="F216" s="196"/>
      <c r="G216" s="196"/>
      <c r="H216" s="196"/>
      <c r="I216" s="213"/>
      <c r="J216" s="196"/>
      <c r="K216" s="196"/>
      <c r="L216" s="196"/>
      <c r="M216" s="196"/>
      <c r="N216" s="196"/>
      <c r="O216" s="196"/>
      <c r="P216" s="196"/>
      <c r="Q216" s="196"/>
      <c r="R216" s="196"/>
      <c r="S216" s="196"/>
      <c r="T216" s="196"/>
      <c r="U216" s="196"/>
      <c r="V216" s="196"/>
      <c r="W216" s="196"/>
      <c r="X216" s="196"/>
      <c r="Y216" s="196"/>
      <c r="Z216" s="196"/>
      <c r="AA216" s="196"/>
      <c r="AB216" s="196"/>
      <c r="AC216" s="196"/>
      <c r="AD216" s="196"/>
      <c r="AE216" s="196"/>
    </row>
    <row r="217" spans="1:31" x14ac:dyDescent="0.15">
      <c r="A217" s="217" t="s">
        <v>71</v>
      </c>
      <c r="B217" s="296">
        <v>873</v>
      </c>
      <c r="C217" s="297"/>
      <c r="D217" s="298">
        <f>B217/365/24</f>
        <v>9.9657534246575349E-2</v>
      </c>
      <c r="E217" s="299"/>
      <c r="F217" s="196"/>
      <c r="G217" s="196"/>
      <c r="H217" s="196"/>
      <c r="I217" s="213"/>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row>
    <row r="218" spans="1:31" x14ac:dyDescent="0.15">
      <c r="A218" s="300" t="s">
        <v>74</v>
      </c>
      <c r="B218" s="300"/>
      <c r="C218" s="300"/>
      <c r="D218" s="300"/>
      <c r="E218" s="300"/>
      <c r="F218" s="300"/>
      <c r="G218" s="196"/>
      <c r="H218" s="196"/>
      <c r="I218" s="213"/>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row>
    <row r="219" spans="1:31" x14ac:dyDescent="0.15">
      <c r="A219" s="198"/>
      <c r="B219" s="198"/>
      <c r="C219" s="198"/>
      <c r="D219" s="89"/>
      <c r="E219" s="196"/>
      <c r="F219" s="196"/>
      <c r="G219" s="196"/>
      <c r="H219" s="196"/>
      <c r="I219" s="213"/>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row>
    <row r="220" spans="1:31" x14ac:dyDescent="0.15">
      <c r="A220" s="199" t="s">
        <v>131</v>
      </c>
      <c r="B220" s="198"/>
      <c r="C220" s="198"/>
      <c r="D220" s="89"/>
      <c r="E220" s="196"/>
      <c r="F220" s="196"/>
      <c r="G220" s="196"/>
      <c r="H220" s="196"/>
      <c r="I220" s="213"/>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row>
    <row r="221" spans="1:31" ht="14.25" thickBot="1" x14ac:dyDescent="0.2">
      <c r="A221" s="300" t="s">
        <v>99</v>
      </c>
      <c r="B221" s="300"/>
      <c r="C221" s="300"/>
      <c r="D221" s="300"/>
      <c r="E221" s="300"/>
      <c r="F221" s="300"/>
      <c r="G221" s="300"/>
      <c r="H221" s="196"/>
      <c r="I221" s="213"/>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row>
    <row r="222" spans="1:31" ht="60" customHeight="1" thickBot="1" x14ac:dyDescent="0.2">
      <c r="A222" s="115"/>
      <c r="B222" s="193" t="s">
        <v>75</v>
      </c>
      <c r="C222" s="287" t="s">
        <v>199</v>
      </c>
      <c r="D222" s="287"/>
      <c r="E222" s="42"/>
      <c r="F222" s="196"/>
      <c r="G222" s="288" t="s">
        <v>231</v>
      </c>
      <c r="H222" s="289"/>
      <c r="I222" s="145">
        <f>C226</f>
        <v>0</v>
      </c>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row>
    <row r="223" spans="1:31" x14ac:dyDescent="0.15">
      <c r="A223" s="202" t="s">
        <v>244</v>
      </c>
      <c r="B223" s="7"/>
      <c r="C223" s="290">
        <f>IFERROR(P6*0.028/AA6*B223,0)</f>
        <v>0</v>
      </c>
      <c r="D223" s="291"/>
      <c r="E223" s="3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row>
    <row r="224" spans="1:31" x14ac:dyDescent="0.15">
      <c r="A224" s="202" t="s">
        <v>245</v>
      </c>
      <c r="B224" s="7"/>
      <c r="C224" s="290">
        <f>IFERROR(P6*0.028/AA6*B224,0)</f>
        <v>0</v>
      </c>
      <c r="D224" s="291"/>
      <c r="E224" s="3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row>
    <row r="225" spans="1:31" ht="14.25" thickBot="1" x14ac:dyDescent="0.2">
      <c r="A225" s="202" t="s">
        <v>246</v>
      </c>
      <c r="B225" s="8"/>
      <c r="C225" s="292">
        <f>IFERROR(P6*0.028/AA6*B225,0)</f>
        <v>0</v>
      </c>
      <c r="D225" s="293"/>
      <c r="E225" s="3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row>
    <row r="226" spans="1:31" ht="14.25" thickBot="1" x14ac:dyDescent="0.2">
      <c r="A226" s="198"/>
      <c r="B226" s="154" t="s">
        <v>67</v>
      </c>
      <c r="C226" s="294">
        <f>SUM(C223:D225)</f>
        <v>0</v>
      </c>
      <c r="D226" s="295"/>
      <c r="E226" s="3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row>
    <row r="227" spans="1:31" x14ac:dyDescent="0.15">
      <c r="A227" s="218" t="s">
        <v>100</v>
      </c>
      <c r="B227" s="218"/>
      <c r="C227" s="218"/>
      <c r="D227" s="218"/>
      <c r="E227" s="218"/>
      <c r="F227" s="218"/>
      <c r="G227" s="218"/>
      <c r="H227" s="196"/>
      <c r="I227" s="213"/>
      <c r="J227" s="196"/>
      <c r="K227" s="196"/>
      <c r="L227" s="196"/>
      <c r="M227" s="196"/>
      <c r="N227" s="196"/>
      <c r="O227" s="196"/>
      <c r="P227" s="196"/>
      <c r="Q227" s="196"/>
      <c r="R227" s="196"/>
      <c r="S227" s="196"/>
      <c r="T227" s="196"/>
      <c r="U227" s="196"/>
      <c r="V227" s="196"/>
      <c r="W227" s="196"/>
      <c r="X227" s="196"/>
      <c r="Y227" s="196"/>
      <c r="Z227" s="196"/>
      <c r="AA227" s="196"/>
      <c r="AB227" s="196"/>
      <c r="AC227" s="196"/>
      <c r="AD227" s="196"/>
      <c r="AE227" s="196"/>
    </row>
    <row r="228" spans="1:31" x14ac:dyDescent="0.15">
      <c r="A228" s="218" t="s">
        <v>35</v>
      </c>
      <c r="B228" s="218"/>
      <c r="C228" s="218"/>
      <c r="D228" s="218"/>
      <c r="E228" s="218"/>
      <c r="F228" s="218"/>
      <c r="G228" s="218"/>
      <c r="H228" s="196"/>
      <c r="I228" s="213"/>
      <c r="J228" s="196"/>
      <c r="K228" s="196"/>
      <c r="L228" s="196"/>
      <c r="M228" s="196"/>
      <c r="N228" s="196"/>
      <c r="O228" s="196"/>
      <c r="P228" s="196"/>
      <c r="Q228" s="196"/>
      <c r="R228" s="196"/>
      <c r="S228" s="196"/>
      <c r="T228" s="196"/>
      <c r="U228" s="196"/>
      <c r="V228" s="196"/>
      <c r="W228" s="196"/>
      <c r="X228" s="196"/>
      <c r="Y228" s="196"/>
      <c r="Z228" s="196"/>
      <c r="AA228" s="196"/>
      <c r="AB228" s="196"/>
      <c r="AC228" s="196"/>
      <c r="AD228" s="196"/>
      <c r="AE228" s="196"/>
    </row>
    <row r="229" spans="1:31" x14ac:dyDescent="0.15">
      <c r="A229" s="218"/>
      <c r="B229" s="198"/>
      <c r="C229" s="198"/>
      <c r="D229" s="89"/>
      <c r="E229" s="196"/>
      <c r="F229" s="196"/>
      <c r="G229" s="196"/>
      <c r="H229" s="196"/>
      <c r="I229" s="196"/>
      <c r="J229" s="196"/>
      <c r="K229" s="196"/>
      <c r="L229" s="196"/>
      <c r="M229" s="196"/>
      <c r="N229" s="196"/>
      <c r="O229" s="196"/>
      <c r="P229" s="196"/>
      <c r="Q229" s="196"/>
      <c r="R229" s="196"/>
      <c r="S229" s="196"/>
      <c r="T229" s="196"/>
      <c r="U229" s="196"/>
      <c r="V229" s="196"/>
      <c r="W229" s="196"/>
      <c r="X229" s="196"/>
      <c r="Y229" s="196"/>
      <c r="Z229" s="196"/>
      <c r="AA229" s="196"/>
      <c r="AB229" s="196"/>
      <c r="AC229" s="196"/>
      <c r="AD229" s="196"/>
      <c r="AE229" s="196"/>
    </row>
    <row r="230" spans="1:31" x14ac:dyDescent="0.15">
      <c r="A230" s="199" t="s">
        <v>133</v>
      </c>
      <c r="B230" s="198"/>
      <c r="C230" s="198"/>
      <c r="D230" s="89"/>
      <c r="E230" s="196"/>
      <c r="F230" s="196"/>
      <c r="G230" s="196"/>
      <c r="H230" s="196"/>
      <c r="I230" s="196"/>
      <c r="J230" s="196"/>
      <c r="K230" s="196"/>
      <c r="L230" s="196"/>
      <c r="M230" s="196"/>
      <c r="N230" s="196"/>
      <c r="O230" s="196"/>
      <c r="P230" s="196"/>
      <c r="Q230" s="196"/>
      <c r="R230" s="196"/>
      <c r="S230" s="196"/>
      <c r="T230" s="196"/>
      <c r="U230" s="196"/>
      <c r="V230" s="196"/>
      <c r="W230" s="196"/>
      <c r="X230" s="196"/>
      <c r="Y230" s="196"/>
      <c r="Z230" s="196"/>
      <c r="AA230" s="196"/>
      <c r="AB230" s="196"/>
      <c r="AC230" s="196"/>
      <c r="AD230" s="196"/>
      <c r="AE230" s="196"/>
    </row>
    <row r="231" spans="1:31" x14ac:dyDescent="0.15">
      <c r="A231" s="69" t="s">
        <v>115</v>
      </c>
      <c r="B231" s="196"/>
      <c r="C231" s="196"/>
      <c r="D231" s="196"/>
      <c r="E231" s="196"/>
      <c r="F231" s="196"/>
      <c r="G231" s="72"/>
      <c r="H231" s="71"/>
      <c r="I231" s="71"/>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row>
    <row r="232" spans="1:31" x14ac:dyDescent="0.15">
      <c r="A232" s="40" t="s">
        <v>101</v>
      </c>
      <c r="B232" s="198"/>
      <c r="C232" s="198"/>
      <c r="D232" s="89"/>
      <c r="E232" s="196"/>
      <c r="F232" s="196"/>
      <c r="G232" s="194"/>
      <c r="H232" s="194"/>
      <c r="I232" s="194"/>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row>
    <row r="233" spans="1:31" x14ac:dyDescent="0.15">
      <c r="A233" s="41" t="s">
        <v>108</v>
      </c>
      <c r="B233" s="198"/>
      <c r="C233" s="198"/>
      <c r="D233" s="89"/>
      <c r="E233" s="196"/>
      <c r="F233" s="196"/>
      <c r="G233" s="194"/>
      <c r="H233" s="194"/>
      <c r="I233" s="196"/>
      <c r="J233" s="196"/>
      <c r="K233" s="196"/>
      <c r="L233" s="196"/>
      <c r="M233" s="196"/>
      <c r="N233" s="196"/>
      <c r="O233" s="196"/>
      <c r="P233" s="196"/>
      <c r="Q233" s="196"/>
      <c r="R233" s="196"/>
      <c r="S233" s="196"/>
      <c r="T233" s="196"/>
      <c r="U233" s="196"/>
      <c r="V233" s="196"/>
      <c r="W233" s="196"/>
      <c r="X233" s="196"/>
      <c r="Y233" s="196"/>
      <c r="Z233" s="196"/>
      <c r="AA233" s="196"/>
      <c r="AB233" s="196"/>
      <c r="AC233" s="196"/>
      <c r="AD233" s="196"/>
      <c r="AE233" s="196"/>
    </row>
    <row r="234" spans="1:31" ht="14.25" thickBot="1" x14ac:dyDescent="0.2">
      <c r="A234" s="41" t="s">
        <v>102</v>
      </c>
      <c r="B234" s="198"/>
      <c r="C234" s="198"/>
      <c r="D234" s="89"/>
      <c r="E234" s="196"/>
      <c r="F234" s="196"/>
      <c r="G234" s="194"/>
      <c r="H234" s="196"/>
      <c r="I234" s="196"/>
      <c r="J234" s="196"/>
      <c r="K234" s="196"/>
      <c r="L234" s="196"/>
      <c r="M234" s="196"/>
      <c r="N234" s="196"/>
      <c r="O234" s="196"/>
      <c r="P234" s="196"/>
      <c r="Q234" s="196"/>
      <c r="R234" s="196"/>
      <c r="S234" s="196"/>
      <c r="T234" s="196"/>
      <c r="U234" s="196"/>
      <c r="V234" s="196"/>
      <c r="W234" s="196"/>
      <c r="X234" s="196"/>
      <c r="Y234" s="196"/>
      <c r="Z234" s="196"/>
      <c r="AA234" s="196"/>
      <c r="AB234" s="196"/>
      <c r="AC234" s="196"/>
      <c r="AD234" s="196"/>
      <c r="AE234" s="196"/>
    </row>
    <row r="235" spans="1:31" ht="33.75" customHeight="1" x14ac:dyDescent="0.15">
      <c r="A235" s="277" t="s">
        <v>176</v>
      </c>
      <c r="B235" s="278"/>
      <c r="C235" s="279" t="s">
        <v>200</v>
      </c>
      <c r="D235" s="280"/>
      <c r="E235" s="281"/>
      <c r="F235" s="218"/>
      <c r="G235" s="196"/>
      <c r="H235" s="196"/>
      <c r="I235" s="196"/>
      <c r="J235" s="196"/>
      <c r="K235" s="196"/>
      <c r="L235" s="196"/>
      <c r="M235" s="196"/>
      <c r="N235" s="196"/>
      <c r="O235" s="196"/>
      <c r="P235" s="196"/>
      <c r="Q235" s="196"/>
      <c r="R235" s="196"/>
      <c r="S235" s="196"/>
      <c r="T235" s="196"/>
      <c r="U235" s="196"/>
      <c r="V235" s="196"/>
      <c r="W235" s="196"/>
      <c r="X235" s="196"/>
      <c r="Y235" s="196"/>
      <c r="Z235" s="196"/>
      <c r="AA235" s="196"/>
      <c r="AB235" s="196"/>
      <c r="AC235" s="196"/>
      <c r="AD235" s="196"/>
      <c r="AE235" s="196"/>
    </row>
    <row r="236" spans="1:31" ht="14.25" thickBot="1" x14ac:dyDescent="0.2">
      <c r="A236" s="282">
        <f>P6</f>
        <v>0</v>
      </c>
      <c r="B236" s="283"/>
      <c r="C236" s="284">
        <f>IFERROR(A236*0.28*0.3,0)</f>
        <v>0</v>
      </c>
      <c r="D236" s="285"/>
      <c r="E236" s="28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row>
    <row r="237" spans="1:31" x14ac:dyDescent="0.15">
      <c r="A237" s="40" t="s">
        <v>103</v>
      </c>
      <c r="B237" s="198"/>
      <c r="C237" s="198"/>
      <c r="D237" s="89"/>
      <c r="E237" s="196"/>
      <c r="F237" s="196"/>
      <c r="G237" s="196"/>
      <c r="H237" s="196"/>
      <c r="I237" s="196"/>
      <c r="J237" s="196"/>
      <c r="K237" s="196"/>
      <c r="L237" s="196"/>
      <c r="M237" s="196"/>
      <c r="N237" s="196"/>
      <c r="O237" s="196"/>
      <c r="P237" s="196"/>
      <c r="Q237" s="196"/>
      <c r="R237" s="196"/>
      <c r="S237" s="196"/>
      <c r="T237" s="196"/>
      <c r="U237" s="196"/>
      <c r="V237" s="196"/>
      <c r="W237" s="196"/>
      <c r="X237" s="196"/>
      <c r="Y237" s="196"/>
      <c r="Z237" s="196"/>
      <c r="AA237" s="196"/>
      <c r="AB237" s="196"/>
      <c r="AC237" s="196"/>
      <c r="AD237" s="196"/>
      <c r="AE237" s="196"/>
    </row>
    <row r="238" spans="1:31" x14ac:dyDescent="0.15">
      <c r="A238" s="50" t="s">
        <v>92</v>
      </c>
      <c r="B238" s="51"/>
      <c r="C238" s="214"/>
      <c r="D238" s="49"/>
      <c r="E238" s="49"/>
      <c r="F238" s="40"/>
      <c r="G238" s="49"/>
      <c r="H238" s="49"/>
      <c r="I238" s="40"/>
      <c r="J238" s="40"/>
      <c r="K238" s="40"/>
      <c r="L238" s="40"/>
      <c r="M238" s="40"/>
      <c r="N238" s="40"/>
      <c r="O238" s="40"/>
      <c r="P238" s="40"/>
      <c r="Q238" s="40"/>
      <c r="R238" s="40"/>
      <c r="S238" s="40"/>
      <c r="T238" s="40"/>
      <c r="U238" s="40"/>
    </row>
    <row r="239" spans="1:31" x14ac:dyDescent="0.15">
      <c r="A239" s="40" t="s">
        <v>76</v>
      </c>
      <c r="B239" s="198"/>
      <c r="C239" s="198"/>
      <c r="D239" s="89"/>
      <c r="E239" s="196"/>
      <c r="F239" s="196"/>
      <c r="G239" s="196"/>
      <c r="H239" s="196"/>
      <c r="I239" s="196"/>
      <c r="J239" s="196"/>
      <c r="K239" s="196"/>
      <c r="L239" s="196"/>
      <c r="M239" s="196"/>
      <c r="N239" s="196"/>
      <c r="O239" s="196"/>
      <c r="P239" s="196"/>
      <c r="Q239" s="196"/>
      <c r="R239" s="196"/>
      <c r="S239" s="196"/>
      <c r="T239" s="196"/>
      <c r="U239" s="196"/>
      <c r="V239" s="196"/>
      <c r="W239" s="196"/>
      <c r="X239" s="196"/>
      <c r="Y239" s="196"/>
      <c r="Z239" s="196"/>
      <c r="AA239" s="196"/>
      <c r="AB239" s="196"/>
      <c r="AC239" s="196"/>
      <c r="AD239" s="196"/>
      <c r="AE239" s="196"/>
    </row>
    <row r="240" spans="1:31" x14ac:dyDescent="0.15">
      <c r="A240" s="40"/>
      <c r="B240" s="198"/>
      <c r="C240" s="198"/>
      <c r="D240" s="89"/>
      <c r="E240" s="196"/>
      <c r="F240" s="196"/>
      <c r="G240" s="196"/>
      <c r="H240" s="196"/>
      <c r="I240" s="196"/>
      <c r="J240" s="196"/>
      <c r="K240" s="196"/>
      <c r="L240" s="196"/>
      <c r="M240" s="196"/>
      <c r="N240" s="196"/>
      <c r="O240" s="196"/>
      <c r="P240" s="196"/>
      <c r="Q240" s="196"/>
      <c r="R240" s="196"/>
      <c r="S240" s="196"/>
      <c r="T240" s="196"/>
      <c r="U240" s="196"/>
      <c r="V240" s="196"/>
      <c r="W240" s="196"/>
      <c r="X240" s="196"/>
      <c r="Y240" s="196"/>
      <c r="Z240" s="196"/>
      <c r="AA240" s="196"/>
      <c r="AB240" s="196"/>
      <c r="AC240" s="196"/>
      <c r="AD240" s="196"/>
      <c r="AE240" s="196"/>
    </row>
    <row r="241" spans="1:31" x14ac:dyDescent="0.15">
      <c r="A241" s="40"/>
      <c r="B241" s="198"/>
      <c r="C241" s="198"/>
      <c r="D241" s="89"/>
      <c r="E241" s="196"/>
      <c r="F241" s="196"/>
      <c r="G241" s="196"/>
      <c r="H241" s="196"/>
      <c r="I241" s="196"/>
      <c r="J241" s="196"/>
      <c r="K241" s="196"/>
      <c r="L241" s="196"/>
      <c r="M241" s="196"/>
      <c r="N241" s="196"/>
      <c r="O241" s="196"/>
      <c r="P241" s="196"/>
      <c r="Q241" s="196"/>
      <c r="R241" s="196"/>
      <c r="S241" s="196"/>
      <c r="T241" s="196"/>
      <c r="U241" s="196"/>
      <c r="V241" s="196"/>
      <c r="W241" s="196"/>
      <c r="X241" s="196"/>
      <c r="Y241" s="196"/>
      <c r="Z241" s="196"/>
      <c r="AA241" s="196"/>
      <c r="AB241" s="196"/>
      <c r="AC241" s="196"/>
      <c r="AD241" s="196"/>
      <c r="AE241" s="196"/>
    </row>
    <row r="242" spans="1:31" ht="13.5" customHeight="1" x14ac:dyDescent="0.15">
      <c r="A242" s="244" t="s">
        <v>134</v>
      </c>
      <c r="B242" s="244"/>
      <c r="C242" s="244"/>
      <c r="D242" s="244"/>
      <c r="E242" s="244"/>
      <c r="F242" s="244"/>
      <c r="G242" s="244"/>
      <c r="H242" s="244"/>
      <c r="I242" s="196"/>
      <c r="J242" s="196"/>
      <c r="K242" s="196"/>
      <c r="L242" s="196"/>
      <c r="M242" s="196"/>
      <c r="N242" s="196"/>
      <c r="O242" s="196"/>
      <c r="P242" s="196"/>
      <c r="Q242" s="196"/>
      <c r="R242" s="196"/>
      <c r="S242" s="196"/>
      <c r="T242" s="196"/>
      <c r="U242" s="196"/>
      <c r="V242" s="196"/>
      <c r="W242" s="196"/>
      <c r="X242" s="196"/>
      <c r="Y242" s="196"/>
      <c r="Z242" s="196"/>
      <c r="AA242" s="196"/>
      <c r="AB242" s="196"/>
      <c r="AC242" s="196"/>
      <c r="AD242" s="196"/>
      <c r="AE242" s="196"/>
    </row>
    <row r="243" spans="1:31" ht="13.5" customHeight="1" x14ac:dyDescent="0.15">
      <c r="A243" s="244"/>
      <c r="B243" s="244"/>
      <c r="C243" s="244"/>
      <c r="D243" s="244"/>
      <c r="E243" s="244"/>
      <c r="F243" s="244"/>
      <c r="G243" s="244"/>
      <c r="H243" s="244"/>
      <c r="I243" s="196"/>
      <c r="J243" s="196"/>
      <c r="K243" s="196"/>
      <c r="L243" s="196"/>
      <c r="M243" s="196"/>
      <c r="N243" s="196"/>
      <c r="O243" s="196"/>
      <c r="P243" s="196"/>
      <c r="Q243" s="196"/>
      <c r="R243" s="196"/>
      <c r="S243" s="196"/>
      <c r="T243" s="196"/>
      <c r="U243" s="196"/>
      <c r="V243" s="196"/>
      <c r="W243" s="196"/>
      <c r="X243" s="196"/>
      <c r="Y243" s="196"/>
      <c r="Z243" s="196"/>
      <c r="AA243" s="196"/>
      <c r="AB243" s="196"/>
      <c r="AC243" s="196"/>
      <c r="AD243" s="196"/>
      <c r="AE243" s="196"/>
    </row>
    <row r="244" spans="1:31" ht="17.25" customHeight="1" x14ac:dyDescent="0.15">
      <c r="A244" s="186" t="s">
        <v>135</v>
      </c>
      <c r="B244" s="186"/>
      <c r="C244" s="186"/>
      <c r="D244" s="186"/>
      <c r="E244" s="186"/>
      <c r="F244" s="196"/>
      <c r="G244" s="196"/>
      <c r="H244" s="196"/>
      <c r="I244" s="196"/>
      <c r="J244" s="196"/>
      <c r="K244" s="196"/>
      <c r="L244" s="196"/>
      <c r="M244" s="196"/>
      <c r="N244" s="196"/>
      <c r="O244" s="196"/>
      <c r="P244" s="196"/>
      <c r="Q244" s="196"/>
      <c r="R244" s="196"/>
      <c r="S244" s="196"/>
      <c r="T244" s="196"/>
      <c r="U244" s="196"/>
      <c r="V244" s="196"/>
      <c r="W244" s="196"/>
      <c r="X244" s="196"/>
      <c r="Y244" s="196"/>
      <c r="Z244" s="196"/>
      <c r="AA244" s="196"/>
      <c r="AB244" s="196"/>
      <c r="AC244" s="196"/>
      <c r="AD244" s="196"/>
      <c r="AE244" s="196"/>
    </row>
    <row r="245" spans="1:31" ht="13.5" customHeight="1" thickBot="1" x14ac:dyDescent="0.2">
      <c r="A245" s="188" t="s">
        <v>136</v>
      </c>
      <c r="B245" s="186"/>
      <c r="C245" s="186"/>
      <c r="D245" s="186"/>
      <c r="E245" s="186"/>
      <c r="F245" s="186"/>
      <c r="G245" s="186"/>
      <c r="H245" s="186"/>
      <c r="I245" s="196"/>
      <c r="J245" s="196"/>
      <c r="K245" s="196"/>
      <c r="L245" s="196"/>
      <c r="M245" s="196"/>
      <c r="N245" s="196"/>
      <c r="O245" s="196"/>
      <c r="P245" s="196"/>
      <c r="Q245" s="196"/>
      <c r="R245" s="196"/>
      <c r="S245" s="196"/>
      <c r="T245" s="196"/>
      <c r="U245" s="196"/>
      <c r="V245" s="196"/>
      <c r="W245" s="196"/>
      <c r="X245" s="196"/>
      <c r="Y245" s="196"/>
      <c r="Z245" s="196"/>
      <c r="AA245" s="196"/>
      <c r="AB245" s="196"/>
      <c r="AC245" s="196"/>
      <c r="AD245" s="196"/>
      <c r="AE245" s="196"/>
    </row>
    <row r="246" spans="1:31" ht="18" thickBot="1" x14ac:dyDescent="0.2">
      <c r="A246" s="272" t="s">
        <v>201</v>
      </c>
      <c r="B246" s="273"/>
      <c r="C246" s="273"/>
      <c r="D246" s="273"/>
      <c r="E246" s="273"/>
      <c r="F246" s="273"/>
      <c r="G246" s="273"/>
      <c r="H246" s="273"/>
      <c r="I246" s="273"/>
      <c r="J246" s="273"/>
      <c r="K246" s="273"/>
      <c r="L246" s="273"/>
      <c r="M246" s="269">
        <f>IFERROR(H73+H118,0)</f>
        <v>0</v>
      </c>
      <c r="N246" s="270"/>
      <c r="O246" s="196"/>
      <c r="P246" s="196"/>
      <c r="Q246" s="196"/>
      <c r="R246" s="196"/>
      <c r="S246" s="196"/>
      <c r="T246" s="196"/>
      <c r="U246" s="196"/>
      <c r="V246" s="196"/>
      <c r="W246" s="196"/>
      <c r="X246" s="196"/>
      <c r="Y246" s="196"/>
      <c r="Z246" s="196"/>
      <c r="AA246" s="196"/>
      <c r="AB246" s="196"/>
      <c r="AC246" s="196"/>
      <c r="AD246" s="196"/>
      <c r="AE246" s="196"/>
    </row>
    <row r="247" spans="1:31" s="16" customFormat="1" ht="13.5" customHeight="1" x14ac:dyDescent="0.15">
      <c r="A247" s="271" t="s">
        <v>118</v>
      </c>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187"/>
      <c r="AA247" s="187"/>
      <c r="AB247" s="187"/>
      <c r="AC247" s="187"/>
      <c r="AD247" s="187"/>
      <c r="AE247" s="187"/>
    </row>
    <row r="248" spans="1:31" s="16" customFormat="1" ht="15" thickBot="1" x14ac:dyDescent="0.2">
      <c r="A248" s="216"/>
      <c r="B248" s="216"/>
      <c r="C248" s="216"/>
      <c r="D248" s="216"/>
      <c r="E248" s="216"/>
      <c r="F248" s="216"/>
      <c r="G248" s="216"/>
      <c r="H248" s="216"/>
      <c r="I248" s="216"/>
      <c r="J248" s="216"/>
      <c r="K248" s="216"/>
      <c r="L248" s="216"/>
      <c r="M248" s="132"/>
      <c r="N248" s="133"/>
      <c r="O248" s="187"/>
      <c r="P248" s="187"/>
      <c r="Q248" s="187"/>
      <c r="R248" s="187"/>
      <c r="S248" s="187"/>
      <c r="T248" s="187"/>
      <c r="U248" s="187"/>
      <c r="V248" s="187"/>
      <c r="W248" s="187"/>
      <c r="X248" s="187"/>
      <c r="Y248" s="187"/>
      <c r="Z248" s="187"/>
      <c r="AA248" s="187"/>
      <c r="AB248" s="187"/>
      <c r="AC248" s="187"/>
      <c r="AD248" s="187"/>
      <c r="AE248" s="187"/>
    </row>
    <row r="249" spans="1:31" ht="18" thickBot="1" x14ac:dyDescent="0.2">
      <c r="A249" s="272" t="s">
        <v>202</v>
      </c>
      <c r="B249" s="273"/>
      <c r="C249" s="273"/>
      <c r="D249" s="273"/>
      <c r="E249" s="273"/>
      <c r="F249" s="273"/>
      <c r="G249" s="273"/>
      <c r="H249" s="273"/>
      <c r="I249" s="273"/>
      <c r="J249" s="273"/>
      <c r="K249" s="273"/>
      <c r="L249" s="273"/>
      <c r="M249" s="269">
        <f>IF(K4="",0,I134+H154+AD152+O172+Q190+D201+I211+I222+C236)</f>
        <v>0</v>
      </c>
      <c r="N249" s="270"/>
      <c r="O249" s="196"/>
      <c r="P249" s="196"/>
      <c r="Q249" s="196"/>
      <c r="R249" s="196"/>
      <c r="S249" s="196"/>
      <c r="T249" s="196"/>
      <c r="U249" s="196"/>
      <c r="V249" s="196"/>
      <c r="W249" s="196"/>
      <c r="X249" s="196"/>
      <c r="Y249" s="196"/>
      <c r="Z249" s="196"/>
      <c r="AA249" s="196"/>
      <c r="AB249" s="196"/>
      <c r="AC249" s="196"/>
      <c r="AD249" s="196"/>
      <c r="AE249" s="196"/>
    </row>
    <row r="250" spans="1:31" ht="17.25" x14ac:dyDescent="0.15">
      <c r="A250" s="95"/>
      <c r="B250" s="95"/>
      <c r="C250" s="95"/>
      <c r="D250" s="95"/>
      <c r="E250" s="95"/>
      <c r="F250" s="95"/>
      <c r="G250" s="95"/>
      <c r="H250" s="95"/>
      <c r="I250" s="95"/>
      <c r="J250" s="95"/>
      <c r="K250" s="95"/>
      <c r="L250" s="95"/>
      <c r="M250" s="96"/>
      <c r="N250" s="44"/>
      <c r="O250" s="196"/>
      <c r="P250" s="196"/>
      <c r="Q250" s="196"/>
      <c r="R250" s="196"/>
      <c r="S250" s="196"/>
      <c r="T250" s="196"/>
      <c r="U250" s="196"/>
      <c r="V250" s="196"/>
      <c r="W250" s="196"/>
      <c r="X250" s="196"/>
      <c r="Y250" s="196"/>
      <c r="Z250" s="196"/>
      <c r="AA250" s="196"/>
      <c r="AB250" s="196"/>
      <c r="AC250" s="196"/>
      <c r="AD250" s="196"/>
      <c r="AE250" s="196"/>
    </row>
    <row r="251" spans="1:31" x14ac:dyDescent="0.15">
      <c r="A251" s="40"/>
      <c r="B251" s="97"/>
      <c r="C251" s="98"/>
      <c r="D251" s="89"/>
      <c r="E251" s="196"/>
      <c r="F251" s="196"/>
      <c r="G251" s="196"/>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row>
    <row r="252" spans="1:31" ht="17.25" x14ac:dyDescent="0.15">
      <c r="A252" s="13" t="s">
        <v>116</v>
      </c>
      <c r="B252" s="17"/>
    </row>
    <row r="253" spans="1:31" ht="14.25" customHeight="1" x14ac:dyDescent="0.15">
      <c r="A253" s="30" t="s">
        <v>347</v>
      </c>
      <c r="B253" s="17"/>
    </row>
    <row r="254" spans="1:31" ht="15" thickBot="1" x14ac:dyDescent="0.2">
      <c r="A254" s="10" t="s">
        <v>77</v>
      </c>
      <c r="H254" s="17" t="s">
        <v>117</v>
      </c>
      <c r="N254" s="10" t="s">
        <v>78</v>
      </c>
      <c r="Y254" s="17" t="s">
        <v>121</v>
      </c>
    </row>
    <row r="255" spans="1:31" ht="14.25" thickBot="1" x14ac:dyDescent="0.2">
      <c r="A255" s="99"/>
      <c r="B255" s="501" t="s">
        <v>79</v>
      </c>
      <c r="C255" s="267"/>
      <c r="D255" s="249" t="s">
        <v>29</v>
      </c>
      <c r="E255" s="250">
        <f>K4</f>
        <v>0</v>
      </c>
      <c r="F255" s="250"/>
      <c r="G255" s="249" t="s">
        <v>80</v>
      </c>
      <c r="H255" s="251" t="s">
        <v>207</v>
      </c>
      <c r="I255" s="252"/>
      <c r="J255" s="252"/>
      <c r="K255" s="253"/>
      <c r="M255" s="99"/>
      <c r="N255" s="100"/>
      <c r="O255" s="500" t="s">
        <v>3</v>
      </c>
      <c r="P255" s="500"/>
      <c r="Q255" s="500"/>
      <c r="R255" s="500"/>
      <c r="S255" s="500"/>
      <c r="T255" s="249" t="s">
        <v>29</v>
      </c>
      <c r="U255" s="250">
        <f>K4</f>
        <v>0</v>
      </c>
      <c r="V255" s="250"/>
      <c r="W255" s="250"/>
      <c r="X255" s="249" t="s">
        <v>29</v>
      </c>
      <c r="Y255" s="251" t="s">
        <v>81</v>
      </c>
      <c r="Z255" s="252"/>
      <c r="AA255" s="252"/>
      <c r="AB255" s="252"/>
      <c r="AC255" s="252"/>
      <c r="AD255" s="253"/>
    </row>
    <row r="256" spans="1:31" ht="14.25" thickBot="1" x14ac:dyDescent="0.2">
      <c r="A256" s="36"/>
      <c r="B256" s="274" t="s">
        <v>232</v>
      </c>
      <c r="C256" s="275"/>
      <c r="D256" s="249"/>
      <c r="E256" s="257">
        <f>P8</f>
        <v>0</v>
      </c>
      <c r="F256" s="257"/>
      <c r="G256" s="249"/>
      <c r="H256" s="263">
        <f>IFERROR(E255/E256,0)</f>
        <v>0</v>
      </c>
      <c r="I256" s="264"/>
      <c r="J256" s="264"/>
      <c r="K256" s="265"/>
      <c r="N256" s="101"/>
      <c r="O256" s="276" t="s">
        <v>82</v>
      </c>
      <c r="P256" s="276"/>
      <c r="Q256" s="276"/>
      <c r="R256" s="276"/>
      <c r="S256" s="276"/>
      <c r="T256" s="249"/>
      <c r="U256" s="262">
        <f>AE8</f>
        <v>0</v>
      </c>
      <c r="V256" s="262"/>
      <c r="W256" s="262"/>
      <c r="X256" s="249"/>
      <c r="Y256" s="263">
        <f>IFERROR(U255/U256,0)</f>
        <v>0</v>
      </c>
      <c r="Z256" s="264"/>
      <c r="AA256" s="264"/>
      <c r="AB256" s="264"/>
      <c r="AC256" s="264"/>
      <c r="AD256" s="265"/>
    </row>
    <row r="257" spans="1:30" x14ac:dyDescent="0.15">
      <c r="A257" s="102"/>
      <c r="B257" s="102"/>
      <c r="C257" s="102"/>
      <c r="D257" s="102"/>
      <c r="E257" s="102"/>
      <c r="F257" s="102"/>
      <c r="G257" s="102"/>
      <c r="H257" s="102"/>
      <c r="I257" s="102"/>
      <c r="J257" s="102"/>
      <c r="K257" s="102"/>
      <c r="U257" s="164"/>
      <c r="V257" s="164"/>
      <c r="W257" s="164"/>
    </row>
    <row r="258" spans="1:30" ht="14.25" customHeight="1" x14ac:dyDescent="0.15">
      <c r="A258" s="30" t="s">
        <v>119</v>
      </c>
      <c r="B258" s="17"/>
    </row>
    <row r="259" spans="1:30" ht="15" thickBot="1" x14ac:dyDescent="0.2">
      <c r="A259" s="10" t="s">
        <v>77</v>
      </c>
      <c r="H259" s="17" t="s">
        <v>120</v>
      </c>
      <c r="N259" s="10" t="s">
        <v>78</v>
      </c>
      <c r="Y259" s="17" t="s">
        <v>121</v>
      </c>
    </row>
    <row r="260" spans="1:30" ht="14.25" thickBot="1" x14ac:dyDescent="0.2">
      <c r="A260" s="99"/>
      <c r="B260" s="501" t="s">
        <v>79</v>
      </c>
      <c r="C260" s="267"/>
      <c r="D260" s="249" t="s">
        <v>29</v>
      </c>
      <c r="E260" s="250">
        <f>K4</f>
        <v>0</v>
      </c>
      <c r="F260" s="250"/>
      <c r="G260" s="249" t="s">
        <v>80</v>
      </c>
      <c r="H260" s="251" t="s">
        <v>207</v>
      </c>
      <c r="I260" s="252"/>
      <c r="J260" s="252"/>
      <c r="K260" s="253"/>
      <c r="M260" s="99"/>
      <c r="N260" s="100"/>
      <c r="O260" s="500" t="s">
        <v>3</v>
      </c>
      <c r="P260" s="500"/>
      <c r="Q260" s="500"/>
      <c r="R260" s="500"/>
      <c r="S260" s="500"/>
      <c r="T260" s="249" t="s">
        <v>29</v>
      </c>
      <c r="U260" s="250">
        <f>K4</f>
        <v>0</v>
      </c>
      <c r="V260" s="250"/>
      <c r="W260" s="250"/>
      <c r="X260" s="249" t="s">
        <v>29</v>
      </c>
      <c r="Y260" s="251" t="s">
        <v>81</v>
      </c>
      <c r="Z260" s="252"/>
      <c r="AA260" s="252"/>
      <c r="AB260" s="252"/>
      <c r="AC260" s="252"/>
      <c r="AD260" s="253"/>
    </row>
    <row r="261" spans="1:30" ht="14.25" thickBot="1" x14ac:dyDescent="0.2">
      <c r="A261" s="36"/>
      <c r="B261" s="254" t="s">
        <v>203</v>
      </c>
      <c r="C261" s="255"/>
      <c r="D261" s="249"/>
      <c r="E261" s="257">
        <f>P8-M249</f>
        <v>0</v>
      </c>
      <c r="F261" s="257"/>
      <c r="G261" s="249"/>
      <c r="H261" s="263">
        <f>IFERROR(E260/E261,0)</f>
        <v>0</v>
      </c>
      <c r="I261" s="264"/>
      <c r="J261" s="264"/>
      <c r="K261" s="265"/>
      <c r="N261" s="101"/>
      <c r="O261" s="261" t="s">
        <v>263</v>
      </c>
      <c r="P261" s="261"/>
      <c r="Q261" s="261"/>
      <c r="R261" s="261"/>
      <c r="S261" s="261"/>
      <c r="T261" s="249"/>
      <c r="U261" s="262">
        <f>AE8-(I150+AB150+AB151)</f>
        <v>0</v>
      </c>
      <c r="V261" s="262"/>
      <c r="W261" s="262"/>
      <c r="X261" s="249"/>
      <c r="Y261" s="263">
        <f>IFERROR(U260/U261,0)</f>
        <v>0</v>
      </c>
      <c r="Z261" s="264"/>
      <c r="AA261" s="264"/>
      <c r="AB261" s="264"/>
      <c r="AC261" s="264"/>
      <c r="AD261" s="265"/>
    </row>
    <row r="262" spans="1:30" x14ac:dyDescent="0.15">
      <c r="A262" s="103"/>
      <c r="B262" s="256"/>
      <c r="C262" s="256"/>
      <c r="D262" s="103"/>
      <c r="E262" s="103"/>
      <c r="F262" s="103"/>
      <c r="G262" s="103"/>
      <c r="H262" s="103"/>
      <c r="I262" s="103"/>
      <c r="J262" s="103"/>
      <c r="K262" s="104"/>
    </row>
    <row r="263" spans="1:30" x14ac:dyDescent="0.15">
      <c r="A263" s="248"/>
      <c r="B263" s="248"/>
      <c r="C263" s="248"/>
      <c r="D263" s="248"/>
      <c r="E263" s="248"/>
      <c r="F263" s="248"/>
      <c r="G263" s="248"/>
      <c r="H263" s="248"/>
      <c r="I263" s="248"/>
      <c r="J263" s="248"/>
      <c r="K263" s="248"/>
      <c r="L263" s="248"/>
      <c r="M263" s="248"/>
      <c r="N263" s="248"/>
      <c r="O263" s="248"/>
      <c r="P263" s="248"/>
      <c r="Q263" s="248"/>
      <c r="R263" s="248"/>
      <c r="S263" s="248"/>
      <c r="T263" s="248"/>
      <c r="U263" s="248"/>
      <c r="V263" s="248"/>
      <c r="W263" s="248"/>
    </row>
  </sheetData>
  <mergeCells count="373">
    <mergeCell ref="J53:L53"/>
    <mergeCell ref="J61:L61"/>
    <mergeCell ref="J62:L62"/>
    <mergeCell ref="A1:AD1"/>
    <mergeCell ref="A2:N2"/>
    <mergeCell ref="A3:B3"/>
    <mergeCell ref="B4:E4"/>
    <mergeCell ref="H4:J4"/>
    <mergeCell ref="A5:A6"/>
    <mergeCell ref="B5:K6"/>
    <mergeCell ref="J34:L34"/>
    <mergeCell ref="J35:L35"/>
    <mergeCell ref="J33:L33"/>
    <mergeCell ref="J31:L31"/>
    <mergeCell ref="V7:X7"/>
    <mergeCell ref="Y7:Z7"/>
    <mergeCell ref="AA7:AC7"/>
    <mergeCell ref="N8:O8"/>
    <mergeCell ref="P8:U8"/>
    <mergeCell ref="V8:X8"/>
    <mergeCell ref="Y8:Z8"/>
    <mergeCell ref="AA8:AD8"/>
    <mergeCell ref="O10:AE13"/>
    <mergeCell ref="A18:E19"/>
    <mergeCell ref="A20:F20"/>
    <mergeCell ref="A21:E21"/>
    <mergeCell ref="A23:B23"/>
    <mergeCell ref="G23:H23"/>
    <mergeCell ref="A24:B24"/>
    <mergeCell ref="B7:K7"/>
    <mergeCell ref="N7:O7"/>
    <mergeCell ref="P7:U7"/>
    <mergeCell ref="B33:C33"/>
    <mergeCell ref="D33:E33"/>
    <mergeCell ref="F33:G33"/>
    <mergeCell ref="H33:I33"/>
    <mergeCell ref="B31:C31"/>
    <mergeCell ref="D31:E31"/>
    <mergeCell ref="F31:G31"/>
    <mergeCell ref="H31:I31"/>
    <mergeCell ref="A25:B25"/>
    <mergeCell ref="A26:B26"/>
    <mergeCell ref="B32:C32"/>
    <mergeCell ref="D32:E32"/>
    <mergeCell ref="F32:G32"/>
    <mergeCell ref="H32:I32"/>
    <mergeCell ref="J32:L32"/>
    <mergeCell ref="B34:C34"/>
    <mergeCell ref="D34:E34"/>
    <mergeCell ref="F34:G34"/>
    <mergeCell ref="H34:I34"/>
    <mergeCell ref="B35:C35"/>
    <mergeCell ref="D35:E35"/>
    <mergeCell ref="F35:G35"/>
    <mergeCell ref="H35:I35"/>
    <mergeCell ref="J42:L42"/>
    <mergeCell ref="H36:I36"/>
    <mergeCell ref="J39:L39"/>
    <mergeCell ref="J41:L41"/>
    <mergeCell ref="J36:L36"/>
    <mergeCell ref="B42:C42"/>
    <mergeCell ref="D42:E42"/>
    <mergeCell ref="F42:G42"/>
    <mergeCell ref="B39:C39"/>
    <mergeCell ref="D39:E39"/>
    <mergeCell ref="F39:G39"/>
    <mergeCell ref="H39:I39"/>
    <mergeCell ref="B41:C41"/>
    <mergeCell ref="D41:E41"/>
    <mergeCell ref="F41:G41"/>
    <mergeCell ref="J60:L60"/>
    <mergeCell ref="B57:C57"/>
    <mergeCell ref="D57:E57"/>
    <mergeCell ref="F57:G57"/>
    <mergeCell ref="H57:I57"/>
    <mergeCell ref="J57:L57"/>
    <mergeCell ref="B59:C59"/>
    <mergeCell ref="D59:E59"/>
    <mergeCell ref="F59:G59"/>
    <mergeCell ref="H59:I59"/>
    <mergeCell ref="J59:L59"/>
    <mergeCell ref="B58:C58"/>
    <mergeCell ref="D58:E58"/>
    <mergeCell ref="F58:G58"/>
    <mergeCell ref="H58:I58"/>
    <mergeCell ref="J58:L58"/>
    <mergeCell ref="B61:C61"/>
    <mergeCell ref="D61:E61"/>
    <mergeCell ref="F61:G61"/>
    <mergeCell ref="H61:I61"/>
    <mergeCell ref="H62:I62"/>
    <mergeCell ref="B60:C60"/>
    <mergeCell ref="D60:E60"/>
    <mergeCell ref="F60:G60"/>
    <mergeCell ref="H60:I60"/>
    <mergeCell ref="B87:C87"/>
    <mergeCell ref="D87:F87"/>
    <mergeCell ref="B88:C88"/>
    <mergeCell ref="D88:F88"/>
    <mergeCell ref="B89:C89"/>
    <mergeCell ref="D89:F89"/>
    <mergeCell ref="C73:G73"/>
    <mergeCell ref="A76:K76"/>
    <mergeCell ref="B84:C84"/>
    <mergeCell ref="B70:C70"/>
    <mergeCell ref="D70:E70"/>
    <mergeCell ref="F70:G70"/>
    <mergeCell ref="H70:I70"/>
    <mergeCell ref="J70:L70"/>
    <mergeCell ref="B85:C85"/>
    <mergeCell ref="D85:F85"/>
    <mergeCell ref="B86:C86"/>
    <mergeCell ref="D86:F86"/>
    <mergeCell ref="D84:F84"/>
    <mergeCell ref="H84:J84"/>
    <mergeCell ref="B112:C112"/>
    <mergeCell ref="D112:F112"/>
    <mergeCell ref="B113:C113"/>
    <mergeCell ref="D113:F113"/>
    <mergeCell ref="A91:C91"/>
    <mergeCell ref="E91:F91"/>
    <mergeCell ref="B97:C97"/>
    <mergeCell ref="D97:F97"/>
    <mergeCell ref="B98:C98"/>
    <mergeCell ref="D98:F98"/>
    <mergeCell ref="B99:C99"/>
    <mergeCell ref="D99:F99"/>
    <mergeCell ref="B100:C100"/>
    <mergeCell ref="D100:F100"/>
    <mergeCell ref="E104:F104"/>
    <mergeCell ref="A92:C92"/>
    <mergeCell ref="E92:F92"/>
    <mergeCell ref="B96:C96"/>
    <mergeCell ref="D96:F96"/>
    <mergeCell ref="A177:C177"/>
    <mergeCell ref="G177:I177"/>
    <mergeCell ref="A178:C178"/>
    <mergeCell ref="G178:I178"/>
    <mergeCell ref="G127:H127"/>
    <mergeCell ref="A128:B128"/>
    <mergeCell ref="D128:E128"/>
    <mergeCell ref="A129:B129"/>
    <mergeCell ref="D129:E129"/>
    <mergeCell ref="A133:B133"/>
    <mergeCell ref="D133:E133"/>
    <mergeCell ref="A172:B172"/>
    <mergeCell ref="D172:E172"/>
    <mergeCell ref="G172:I172"/>
    <mergeCell ref="A134:B134"/>
    <mergeCell ref="D134:E134"/>
    <mergeCell ref="I134:K134"/>
    <mergeCell ref="I142:K142"/>
    <mergeCell ref="K172:N172"/>
    <mergeCell ref="I133:K133"/>
    <mergeCell ref="O172:P172"/>
    <mergeCell ref="A173:B173"/>
    <mergeCell ref="D173:E173"/>
    <mergeCell ref="G173:I173"/>
    <mergeCell ref="A174:B174"/>
    <mergeCell ref="D174:E174"/>
    <mergeCell ref="G174:I174"/>
    <mergeCell ref="N4:U5"/>
    <mergeCell ref="V4:AE4"/>
    <mergeCell ref="H115:K115"/>
    <mergeCell ref="A116:C116"/>
    <mergeCell ref="E116:F116"/>
    <mergeCell ref="H116:K116"/>
    <mergeCell ref="C118:G118"/>
    <mergeCell ref="A115:C115"/>
    <mergeCell ref="E115:F115"/>
    <mergeCell ref="B101:C101"/>
    <mergeCell ref="D101:F101"/>
    <mergeCell ref="A103:C103"/>
    <mergeCell ref="E103:F103"/>
    <mergeCell ref="H103:K103"/>
    <mergeCell ref="A104:C104"/>
    <mergeCell ref="B109:C109"/>
    <mergeCell ref="D109:F109"/>
    <mergeCell ref="V5:X5"/>
    <mergeCell ref="Y5:Z5"/>
    <mergeCell ref="AA5:AC5"/>
    <mergeCell ref="N6:O6"/>
    <mergeCell ref="P6:U6"/>
    <mergeCell ref="V6:X6"/>
    <mergeCell ref="Y6:Z6"/>
    <mergeCell ref="AA6:AC6"/>
    <mergeCell ref="B48:C48"/>
    <mergeCell ref="D48:E48"/>
    <mergeCell ref="F48:G48"/>
    <mergeCell ref="H48:I48"/>
    <mergeCell ref="B40:C40"/>
    <mergeCell ref="D40:E40"/>
    <mergeCell ref="F40:G40"/>
    <mergeCell ref="H40:I40"/>
    <mergeCell ref="J40:L40"/>
    <mergeCell ref="H41:I41"/>
    <mergeCell ref="J48:L48"/>
    <mergeCell ref="H42:I42"/>
    <mergeCell ref="B43:C43"/>
    <mergeCell ref="D43:E43"/>
    <mergeCell ref="F43:G43"/>
    <mergeCell ref="H43:I43"/>
    <mergeCell ref="H44:I44"/>
    <mergeCell ref="J43:L43"/>
    <mergeCell ref="J44:L44"/>
    <mergeCell ref="B49:C49"/>
    <mergeCell ref="D49:E49"/>
    <mergeCell ref="F49:G49"/>
    <mergeCell ref="H49:I49"/>
    <mergeCell ref="J49:L49"/>
    <mergeCell ref="B52:C52"/>
    <mergeCell ref="D52:E52"/>
    <mergeCell ref="F52:G52"/>
    <mergeCell ref="H52:I52"/>
    <mergeCell ref="J51:L51"/>
    <mergeCell ref="J50:L50"/>
    <mergeCell ref="J52:L52"/>
    <mergeCell ref="H53:I53"/>
    <mergeCell ref="B51:C51"/>
    <mergeCell ref="D51:E51"/>
    <mergeCell ref="F51:G51"/>
    <mergeCell ref="H51:I51"/>
    <mergeCell ref="B50:C50"/>
    <mergeCell ref="D50:E50"/>
    <mergeCell ref="F50:G50"/>
    <mergeCell ref="H50:I50"/>
    <mergeCell ref="B67:C67"/>
    <mergeCell ref="D67:E67"/>
    <mergeCell ref="F67:G67"/>
    <mergeCell ref="H67:I67"/>
    <mergeCell ref="J67:L67"/>
    <mergeCell ref="B66:C66"/>
    <mergeCell ref="D66:E66"/>
    <mergeCell ref="F66:G66"/>
    <mergeCell ref="H66:I66"/>
    <mergeCell ref="J66:L66"/>
    <mergeCell ref="B69:C69"/>
    <mergeCell ref="D69:E69"/>
    <mergeCell ref="F69:G69"/>
    <mergeCell ref="H69:I69"/>
    <mergeCell ref="J69:L69"/>
    <mergeCell ref="B68:C68"/>
    <mergeCell ref="D68:E68"/>
    <mergeCell ref="F68:G68"/>
    <mergeCell ref="H68:I68"/>
    <mergeCell ref="J68:L68"/>
    <mergeCell ref="M84:O84"/>
    <mergeCell ref="P84:Q84"/>
    <mergeCell ref="H71:I71"/>
    <mergeCell ref="J71:L71"/>
    <mergeCell ref="H96:J96"/>
    <mergeCell ref="M96:O96"/>
    <mergeCell ref="P96:Q96"/>
    <mergeCell ref="H91:K91"/>
    <mergeCell ref="H92:K92"/>
    <mergeCell ref="H104:K104"/>
    <mergeCell ref="B108:C108"/>
    <mergeCell ref="D108:F108"/>
    <mergeCell ref="H108:J108"/>
    <mergeCell ref="M108:O108"/>
    <mergeCell ref="P108:Q108"/>
    <mergeCell ref="AA142:AB142"/>
    <mergeCell ref="AC142:AD142"/>
    <mergeCell ref="D143:D144"/>
    <mergeCell ref="F143:F144"/>
    <mergeCell ref="H143:H144"/>
    <mergeCell ref="I143:K143"/>
    <mergeCell ref="AA143:AB143"/>
    <mergeCell ref="AC143:AD143"/>
    <mergeCell ref="A144:B144"/>
    <mergeCell ref="I144:K144"/>
    <mergeCell ref="AA144:AB144"/>
    <mergeCell ref="AC144:AD144"/>
    <mergeCell ref="A142:B142"/>
    <mergeCell ref="A143:B143"/>
    <mergeCell ref="B110:C110"/>
    <mergeCell ref="D110:F110"/>
    <mergeCell ref="B111:C111"/>
    <mergeCell ref="D111:F111"/>
    <mergeCell ref="AA145:AB145"/>
    <mergeCell ref="AC145:AD145"/>
    <mergeCell ref="A147:K147"/>
    <mergeCell ref="A148:G148"/>
    <mergeCell ref="I149:K149"/>
    <mergeCell ref="N149:O149"/>
    <mergeCell ref="AB149:AC149"/>
    <mergeCell ref="I150:K150"/>
    <mergeCell ref="N150:O150"/>
    <mergeCell ref="AB150:AC150"/>
    <mergeCell ref="E145:H145"/>
    <mergeCell ref="I145:K145"/>
    <mergeCell ref="AB151:AC151"/>
    <mergeCell ref="A152:B153"/>
    <mergeCell ref="C152:C153"/>
    <mergeCell ref="D152:F153"/>
    <mergeCell ref="G152:G153"/>
    <mergeCell ref="H152:K153"/>
    <mergeCell ref="A154:B154"/>
    <mergeCell ref="D154:F154"/>
    <mergeCell ref="H154:K154"/>
    <mergeCell ref="N151:O151"/>
    <mergeCell ref="H188:I188"/>
    <mergeCell ref="L188:M188"/>
    <mergeCell ref="N188:O188"/>
    <mergeCell ref="Q188:S189"/>
    <mergeCell ref="H189:I189"/>
    <mergeCell ref="L189:M189"/>
    <mergeCell ref="N189:O189"/>
    <mergeCell ref="H190:I190"/>
    <mergeCell ref="L190:M190"/>
    <mergeCell ref="N190:O190"/>
    <mergeCell ref="Q190:S190"/>
    <mergeCell ref="L191:M191"/>
    <mergeCell ref="N191:O191"/>
    <mergeCell ref="A201:C202"/>
    <mergeCell ref="D201:D202"/>
    <mergeCell ref="G211:H211"/>
    <mergeCell ref="D217:E217"/>
    <mergeCell ref="A218:F218"/>
    <mergeCell ref="A221:G221"/>
    <mergeCell ref="C222:D222"/>
    <mergeCell ref="G222:H222"/>
    <mergeCell ref="A215:E215"/>
    <mergeCell ref="B216:C216"/>
    <mergeCell ref="D216:E216"/>
    <mergeCell ref="B217:C217"/>
    <mergeCell ref="C223:D223"/>
    <mergeCell ref="C224:D224"/>
    <mergeCell ref="C225:D225"/>
    <mergeCell ref="C226:D226"/>
    <mergeCell ref="A235:B235"/>
    <mergeCell ref="C235:E235"/>
    <mergeCell ref="A236:B236"/>
    <mergeCell ref="C236:E236"/>
    <mergeCell ref="A242:H243"/>
    <mergeCell ref="A246:L246"/>
    <mergeCell ref="M246:N246"/>
    <mergeCell ref="A247:Y247"/>
    <mergeCell ref="A249:L249"/>
    <mergeCell ref="M249:N249"/>
    <mergeCell ref="B255:C255"/>
    <mergeCell ref="D255:D256"/>
    <mergeCell ref="E255:F255"/>
    <mergeCell ref="G255:G256"/>
    <mergeCell ref="H255:K255"/>
    <mergeCell ref="O255:S255"/>
    <mergeCell ref="T255:T256"/>
    <mergeCell ref="U255:W255"/>
    <mergeCell ref="X255:X256"/>
    <mergeCell ref="A263:W263"/>
    <mergeCell ref="Y255:AD255"/>
    <mergeCell ref="B256:C256"/>
    <mergeCell ref="E256:F256"/>
    <mergeCell ref="H256:K256"/>
    <mergeCell ref="O256:S256"/>
    <mergeCell ref="U256:W256"/>
    <mergeCell ref="Y256:AD256"/>
    <mergeCell ref="B260:C260"/>
    <mergeCell ref="D260:D261"/>
    <mergeCell ref="E260:F260"/>
    <mergeCell ref="G260:G261"/>
    <mergeCell ref="H260:K260"/>
    <mergeCell ref="O260:S260"/>
    <mergeCell ref="T260:T261"/>
    <mergeCell ref="U260:W260"/>
    <mergeCell ref="X260:X261"/>
    <mergeCell ref="Y260:AD260"/>
    <mergeCell ref="B261:C262"/>
    <mergeCell ref="E261:F261"/>
    <mergeCell ref="H261:K261"/>
    <mergeCell ref="O261:S261"/>
    <mergeCell ref="U261:W261"/>
    <mergeCell ref="Y261:AD261"/>
  </mergeCells>
  <phoneticPr fontId="4"/>
  <dataValidations count="1">
    <dataValidation type="list" allowBlank="1" showInputMessage="1" showErrorMessage="1" sqref="AF190:AF200 D189:D190 L189:L190 D211">
      <formula1>$AF$190:$AF$200</formula1>
    </dataValidation>
  </dataValidations>
  <pageMargins left="0.59055118110236227" right="0.23622047244094491" top="0.74803149606299213" bottom="0.74803149606299213" header="0.31496062992125984" footer="0.31496062992125984"/>
  <pageSetup paperSize="8" scale="70" orientation="landscape" cellComments="asDisplayed" r:id="rId1"/>
  <headerFooter>
    <oddFooter>&amp;C&amp;P</oddFooter>
  </headerFooter>
  <rowBreaks count="3" manualBreakCount="3">
    <brk id="74" max="30" man="1"/>
    <brk id="138" max="30" man="1"/>
    <brk id="206" max="3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S206"/>
  <sheetViews>
    <sheetView view="pageBreakPreview" zoomScaleNormal="100" zoomScaleSheetLayoutView="100" workbookViewId="0">
      <selection sqref="A1:S1"/>
    </sheetView>
  </sheetViews>
  <sheetFormatPr defaultRowHeight="13.5" x14ac:dyDescent="0.15"/>
  <cols>
    <col min="1" max="4" width="9" style="10"/>
    <col min="5" max="10" width="9" style="55"/>
    <col min="11" max="16384" width="9" style="10"/>
  </cols>
  <sheetData>
    <row r="1" spans="1:19" ht="21" x14ac:dyDescent="0.15">
      <c r="A1" s="243" t="s">
        <v>156</v>
      </c>
      <c r="B1" s="243"/>
      <c r="C1" s="243"/>
      <c r="D1" s="243"/>
      <c r="E1" s="243"/>
      <c r="F1" s="243"/>
      <c r="G1" s="243"/>
      <c r="H1" s="243"/>
      <c r="I1" s="243"/>
      <c r="J1" s="243"/>
      <c r="K1" s="243"/>
      <c r="L1" s="243"/>
      <c r="M1" s="243"/>
      <c r="N1" s="243"/>
      <c r="O1" s="243"/>
      <c r="P1" s="243"/>
      <c r="Q1" s="243"/>
      <c r="R1" s="243"/>
      <c r="S1" s="243"/>
    </row>
    <row r="2" spans="1:19" x14ac:dyDescent="0.15">
      <c r="A2" s="30" t="s">
        <v>161</v>
      </c>
    </row>
    <row r="3" spans="1:19" x14ac:dyDescent="0.15">
      <c r="A3" s="30" t="s">
        <v>162</v>
      </c>
    </row>
    <row r="4" spans="1:19" x14ac:dyDescent="0.15">
      <c r="A4" s="244" t="s">
        <v>122</v>
      </c>
      <c r="B4" s="244"/>
      <c r="C4" s="244"/>
      <c r="D4" s="244"/>
      <c r="E4" s="244"/>
      <c r="F4" s="244"/>
    </row>
    <row r="5" spans="1:19" x14ac:dyDescent="0.15">
      <c r="A5" s="244"/>
      <c r="B5" s="244"/>
      <c r="C5" s="244"/>
      <c r="D5" s="244"/>
      <c r="E5" s="244"/>
      <c r="F5" s="244"/>
    </row>
    <row r="6" spans="1:19" ht="17.25" x14ac:dyDescent="0.15">
      <c r="A6" s="244" t="s">
        <v>123</v>
      </c>
      <c r="B6" s="244"/>
      <c r="C6" s="244"/>
      <c r="D6" s="244"/>
      <c r="E6" s="244"/>
      <c r="F6" s="244"/>
      <c r="G6" s="244"/>
    </row>
    <row r="8" spans="1:19" ht="13.5" customHeight="1" x14ac:dyDescent="0.15">
      <c r="A8" s="509" t="s">
        <v>159</v>
      </c>
      <c r="B8" s="533"/>
      <c r="C8" s="534"/>
      <c r="D8" s="110">
        <f>簡易算定_年度1!$B$15</f>
        <v>0</v>
      </c>
      <c r="E8" s="110">
        <f>簡易算定_年度2!$B$15</f>
        <v>0</v>
      </c>
      <c r="F8" s="110">
        <f>簡易算定_年度3!$B$15</f>
        <v>0</v>
      </c>
      <c r="G8" s="108">
        <f>簡易算定_年度4!$B$15</f>
        <v>0</v>
      </c>
      <c r="H8" s="108">
        <f>簡易算定_年度5!$B$15</f>
        <v>0</v>
      </c>
      <c r="I8" s="108">
        <f>簡易算定_年度6!$B$15</f>
        <v>0</v>
      </c>
      <c r="J8" s="10"/>
    </row>
    <row r="9" spans="1:19" ht="42" customHeight="1" x14ac:dyDescent="0.15">
      <c r="A9" s="509" t="s">
        <v>208</v>
      </c>
      <c r="B9" s="533"/>
      <c r="C9" s="534"/>
      <c r="D9" s="147">
        <f>簡易算定_年度1!H73</f>
        <v>0</v>
      </c>
      <c r="E9" s="147">
        <f>簡易算定_年度2!H73</f>
        <v>0</v>
      </c>
      <c r="F9" s="147">
        <f>簡易算定_年度3!H73</f>
        <v>0</v>
      </c>
      <c r="G9" s="147">
        <f>簡易算定_年度4!H73</f>
        <v>0</v>
      </c>
      <c r="H9" s="147">
        <f>簡易算定_年度5!H73</f>
        <v>0</v>
      </c>
      <c r="I9" s="147">
        <f>簡易算定_年度6!H73</f>
        <v>0</v>
      </c>
      <c r="J9" s="10"/>
    </row>
    <row r="10" spans="1:19" x14ac:dyDescent="0.15">
      <c r="A10" s="88"/>
      <c r="B10" s="88"/>
      <c r="C10" s="88"/>
      <c r="D10" s="183"/>
      <c r="E10" s="56"/>
      <c r="F10" s="56"/>
      <c r="G10" s="56"/>
      <c r="H10" s="56"/>
      <c r="I10" s="56"/>
      <c r="J10" s="56"/>
    </row>
    <row r="11" spans="1:19" x14ac:dyDescent="0.15">
      <c r="A11" s="88"/>
      <c r="B11" s="88"/>
      <c r="C11" s="88"/>
      <c r="D11" s="183"/>
      <c r="E11" s="56"/>
      <c r="F11" s="56"/>
      <c r="G11" s="56"/>
      <c r="H11" s="56"/>
      <c r="I11" s="56"/>
      <c r="J11" s="56"/>
    </row>
    <row r="12" spans="1:19" x14ac:dyDescent="0.15">
      <c r="A12" s="88"/>
      <c r="B12" s="88"/>
      <c r="C12" s="88"/>
      <c r="D12" s="183"/>
      <c r="E12" s="56"/>
      <c r="F12" s="56"/>
      <c r="G12" s="56"/>
      <c r="H12" s="56"/>
      <c r="I12" s="56"/>
      <c r="J12" s="56"/>
    </row>
    <row r="13" spans="1:19" x14ac:dyDescent="0.15">
      <c r="A13" s="88"/>
      <c r="B13" s="88"/>
      <c r="C13" s="88"/>
      <c r="D13" s="183"/>
      <c r="E13" s="56"/>
      <c r="F13" s="56"/>
      <c r="G13" s="56"/>
      <c r="H13" s="56"/>
      <c r="I13" s="56"/>
      <c r="J13" s="56"/>
    </row>
    <row r="14" spans="1:19" x14ac:dyDescent="0.15">
      <c r="A14" s="88"/>
      <c r="B14" s="88"/>
      <c r="C14" s="88"/>
      <c r="D14" s="183"/>
      <c r="E14" s="56"/>
      <c r="F14" s="56"/>
      <c r="G14" s="56"/>
      <c r="H14" s="56"/>
      <c r="I14" s="56"/>
      <c r="J14" s="56"/>
    </row>
    <row r="15" spans="1:19" x14ac:dyDescent="0.15">
      <c r="A15" s="88"/>
      <c r="B15" s="88"/>
      <c r="C15" s="88"/>
      <c r="D15" s="183"/>
      <c r="E15" s="56"/>
      <c r="F15" s="56"/>
      <c r="G15" s="56"/>
      <c r="H15" s="56"/>
      <c r="I15" s="56"/>
      <c r="J15" s="56"/>
    </row>
    <row r="16" spans="1:19" x14ac:dyDescent="0.15">
      <c r="A16" s="88"/>
      <c r="B16" s="88"/>
      <c r="C16" s="88"/>
      <c r="D16" s="183"/>
      <c r="E16" s="56"/>
      <c r="F16" s="56"/>
      <c r="G16" s="56"/>
      <c r="H16" s="56"/>
      <c r="I16" s="56"/>
      <c r="J16" s="56"/>
    </row>
    <row r="17" spans="1:10" x14ac:dyDescent="0.15">
      <c r="A17" s="88"/>
      <c r="B17" s="88"/>
      <c r="C17" s="88"/>
      <c r="D17" s="183"/>
      <c r="E17" s="56"/>
      <c r="F17" s="56"/>
      <c r="G17" s="56"/>
      <c r="H17" s="56"/>
      <c r="I17" s="56"/>
      <c r="J17" s="56"/>
    </row>
    <row r="18" spans="1:10" x14ac:dyDescent="0.15">
      <c r="A18" s="88"/>
      <c r="B18" s="88"/>
      <c r="C18" s="88"/>
      <c r="D18" s="183"/>
      <c r="E18" s="56"/>
      <c r="F18" s="56"/>
      <c r="G18" s="56"/>
      <c r="H18" s="56"/>
      <c r="I18" s="56"/>
      <c r="J18" s="56"/>
    </row>
    <row r="19" spans="1:10" x14ac:dyDescent="0.15">
      <c r="A19" s="88"/>
      <c r="B19" s="88"/>
      <c r="C19" s="88"/>
      <c r="D19" s="183"/>
      <c r="E19" s="56"/>
      <c r="F19" s="56"/>
      <c r="G19" s="56"/>
      <c r="H19" s="56"/>
      <c r="I19" s="56"/>
      <c r="J19" s="56"/>
    </row>
    <row r="20" spans="1:10" x14ac:dyDescent="0.15">
      <c r="A20" s="128"/>
      <c r="B20" s="128"/>
      <c r="C20" s="128"/>
      <c r="D20" s="128"/>
    </row>
    <row r="22" spans="1:10" ht="17.25" x14ac:dyDescent="0.15">
      <c r="A22" s="37" t="s">
        <v>124</v>
      </c>
    </row>
    <row r="23" spans="1:10" x14ac:dyDescent="0.15">
      <c r="A23" s="38" t="s">
        <v>286</v>
      </c>
    </row>
    <row r="25" spans="1:10" ht="13.5" customHeight="1" x14ac:dyDescent="0.15">
      <c r="A25" s="535" t="s">
        <v>159</v>
      </c>
      <c r="B25" s="536"/>
      <c r="C25" s="537"/>
      <c r="D25" s="110">
        <f>簡易算定_年度1!$B$15</f>
        <v>0</v>
      </c>
      <c r="E25" s="110">
        <f>簡易算定_年度2!$B$15</f>
        <v>0</v>
      </c>
      <c r="F25" s="110">
        <f>簡易算定_年度3!$B$15</f>
        <v>0</v>
      </c>
      <c r="G25" s="108">
        <f>簡易算定_年度4!$B$15</f>
        <v>0</v>
      </c>
      <c r="H25" s="108">
        <f>簡易算定_年度5!$B$15</f>
        <v>0</v>
      </c>
      <c r="I25" s="108">
        <f>簡易算定_年度6!$B$15</f>
        <v>0</v>
      </c>
      <c r="J25" s="10"/>
    </row>
    <row r="26" spans="1:10" ht="42" customHeight="1" x14ac:dyDescent="0.15">
      <c r="A26" s="339" t="s">
        <v>285</v>
      </c>
      <c r="B26" s="339"/>
      <c r="C26" s="339"/>
      <c r="D26" s="148">
        <f>簡易算定_年度1!H118</f>
        <v>0</v>
      </c>
      <c r="E26" s="148">
        <f>簡易算定_年度2!H118</f>
        <v>0</v>
      </c>
      <c r="F26" s="148">
        <f>簡易算定_年度3!H118</f>
        <v>0</v>
      </c>
      <c r="G26" s="148">
        <f>簡易算定_年度4!H118</f>
        <v>0</v>
      </c>
      <c r="H26" s="148">
        <f>簡易算定_年度5!H118</f>
        <v>0</v>
      </c>
      <c r="I26" s="148">
        <f>簡易算定_年度6!H118</f>
        <v>0</v>
      </c>
      <c r="J26" s="10"/>
    </row>
    <row r="27" spans="1:10" x14ac:dyDescent="0.15">
      <c r="A27" s="88"/>
      <c r="B27" s="88"/>
      <c r="C27" s="88"/>
      <c r="D27" s="183"/>
      <c r="E27" s="56"/>
      <c r="F27" s="56"/>
      <c r="G27" s="56"/>
      <c r="H27" s="56"/>
      <c r="I27" s="56"/>
      <c r="J27" s="56"/>
    </row>
    <row r="28" spans="1:10" x14ac:dyDescent="0.15">
      <c r="A28" s="88"/>
      <c r="B28" s="88"/>
      <c r="C28" s="88"/>
      <c r="D28" s="183"/>
      <c r="E28" s="56"/>
      <c r="F28" s="56"/>
      <c r="G28" s="56"/>
      <c r="H28" s="56"/>
      <c r="I28" s="56"/>
      <c r="J28" s="56"/>
    </row>
    <row r="29" spans="1:10" x14ac:dyDescent="0.15">
      <c r="A29" s="88"/>
      <c r="B29" s="88"/>
      <c r="C29" s="88"/>
      <c r="D29" s="183"/>
      <c r="E29" s="56"/>
      <c r="F29" s="56"/>
      <c r="G29" s="56"/>
      <c r="H29" s="56"/>
      <c r="I29" s="56"/>
      <c r="J29" s="56"/>
    </row>
    <row r="30" spans="1:10" x14ac:dyDescent="0.15">
      <c r="A30" s="88"/>
      <c r="B30" s="88"/>
      <c r="C30" s="88"/>
      <c r="D30" s="183"/>
      <c r="E30" s="56"/>
      <c r="F30" s="56"/>
      <c r="G30" s="56"/>
      <c r="H30" s="56"/>
      <c r="I30" s="56"/>
      <c r="J30" s="56"/>
    </row>
    <row r="31" spans="1:10" x14ac:dyDescent="0.15">
      <c r="A31" s="88"/>
      <c r="B31" s="88"/>
      <c r="C31" s="88"/>
      <c r="D31" s="183"/>
      <c r="E31" s="56"/>
      <c r="F31" s="56"/>
      <c r="G31" s="56"/>
      <c r="H31" s="56"/>
      <c r="I31" s="56"/>
      <c r="J31" s="56"/>
    </row>
    <row r="32" spans="1:10" x14ac:dyDescent="0.15">
      <c r="A32" s="88"/>
      <c r="B32" s="88"/>
      <c r="C32" s="88"/>
      <c r="D32" s="183"/>
      <c r="E32" s="56"/>
      <c r="F32" s="56"/>
      <c r="G32" s="56"/>
      <c r="H32" s="56"/>
      <c r="I32" s="56"/>
      <c r="J32" s="56"/>
    </row>
    <row r="33" spans="1:10" x14ac:dyDescent="0.15">
      <c r="A33" s="88"/>
      <c r="B33" s="88"/>
      <c r="C33" s="88"/>
      <c r="D33" s="183"/>
      <c r="E33" s="56"/>
      <c r="F33" s="56"/>
      <c r="G33" s="56"/>
      <c r="H33" s="56"/>
      <c r="I33" s="56"/>
      <c r="J33" s="56"/>
    </row>
    <row r="34" spans="1:10" x14ac:dyDescent="0.15">
      <c r="A34" s="88"/>
      <c r="B34" s="88"/>
      <c r="C34" s="88"/>
      <c r="D34" s="183"/>
      <c r="E34" s="56"/>
      <c r="F34" s="56"/>
      <c r="G34" s="56"/>
      <c r="H34" s="56"/>
      <c r="I34" s="56"/>
      <c r="J34" s="56"/>
    </row>
    <row r="35" spans="1:10" x14ac:dyDescent="0.15">
      <c r="A35" s="88"/>
      <c r="B35" s="88"/>
      <c r="C35" s="88"/>
      <c r="D35" s="183"/>
      <c r="E35" s="56"/>
      <c r="F35" s="56"/>
      <c r="G35" s="56"/>
      <c r="H35" s="56"/>
      <c r="I35" s="56"/>
      <c r="J35" s="56"/>
    </row>
    <row r="36" spans="1:10" x14ac:dyDescent="0.15">
      <c r="A36" s="88"/>
      <c r="B36" s="88"/>
      <c r="C36" s="88"/>
      <c r="D36" s="183"/>
      <c r="E36" s="56"/>
      <c r="F36" s="56"/>
      <c r="G36" s="56"/>
      <c r="H36" s="56"/>
      <c r="I36" s="56"/>
      <c r="J36" s="56"/>
    </row>
    <row r="37" spans="1:10" x14ac:dyDescent="0.15">
      <c r="A37" s="128"/>
      <c r="B37" s="128"/>
      <c r="C37" s="128"/>
      <c r="D37" s="128"/>
    </row>
    <row r="40" spans="1:10" x14ac:dyDescent="0.15">
      <c r="A40" s="46" t="s">
        <v>125</v>
      </c>
    </row>
    <row r="41" spans="1:10" x14ac:dyDescent="0.15">
      <c r="A41" s="46"/>
    </row>
    <row r="42" spans="1:10" x14ac:dyDescent="0.15">
      <c r="A42" s="54" t="s">
        <v>104</v>
      </c>
    </row>
    <row r="43" spans="1:10" ht="13.5" customHeight="1" x14ac:dyDescent="0.15">
      <c r="A43" s="375" t="s">
        <v>159</v>
      </c>
      <c r="B43" s="475"/>
      <c r="C43" s="476"/>
      <c r="D43" s="110">
        <f>簡易算定_年度1!$B$15</f>
        <v>0</v>
      </c>
      <c r="E43" s="110">
        <f>簡易算定_年度2!$B$15</f>
        <v>0</v>
      </c>
      <c r="F43" s="110">
        <f>簡易算定_年度3!$B$15</f>
        <v>0</v>
      </c>
      <c r="G43" s="108">
        <f>簡易算定_年度4!$B$15</f>
        <v>0</v>
      </c>
      <c r="H43" s="108">
        <f>簡易算定_年度5!$B$15</f>
        <v>0</v>
      </c>
      <c r="I43" s="108">
        <f>簡易算定_年度6!$B$15</f>
        <v>0</v>
      </c>
      <c r="J43" s="10"/>
    </row>
    <row r="44" spans="1:10" ht="42" customHeight="1" x14ac:dyDescent="0.15">
      <c r="A44" s="339" t="s">
        <v>209</v>
      </c>
      <c r="B44" s="339"/>
      <c r="C44" s="339"/>
      <c r="D44" s="148">
        <f>簡易算定_年度1!I134</f>
        <v>0</v>
      </c>
      <c r="E44" s="148">
        <f>簡易算定_年度2!I134</f>
        <v>0</v>
      </c>
      <c r="F44" s="148">
        <f>簡易算定_年度3!I134</f>
        <v>0</v>
      </c>
      <c r="G44" s="148">
        <f>簡易算定_年度4!I134</f>
        <v>0</v>
      </c>
      <c r="H44" s="148">
        <f>簡易算定_年度5!I134</f>
        <v>0</v>
      </c>
      <c r="I44" s="148">
        <f>簡易算定_年度6!I134</f>
        <v>0</v>
      </c>
      <c r="J44" s="10"/>
    </row>
    <row r="45" spans="1:10" x14ac:dyDescent="0.15">
      <c r="A45" s="88"/>
      <c r="B45" s="88"/>
      <c r="C45" s="88"/>
      <c r="D45" s="183"/>
      <c r="E45" s="56"/>
      <c r="F45" s="56"/>
      <c r="G45" s="56"/>
      <c r="H45" s="56"/>
      <c r="I45" s="56"/>
      <c r="J45" s="56"/>
    </row>
    <row r="46" spans="1:10" x14ac:dyDescent="0.15">
      <c r="A46" s="88"/>
      <c r="B46" s="88"/>
      <c r="C46" s="88"/>
      <c r="D46" s="183"/>
      <c r="E46" s="56"/>
      <c r="F46" s="56"/>
      <c r="G46" s="56"/>
      <c r="H46" s="56"/>
      <c r="I46" s="56"/>
      <c r="J46" s="56"/>
    </row>
    <row r="47" spans="1:10" x14ac:dyDescent="0.15">
      <c r="A47" s="88"/>
      <c r="B47" s="88"/>
      <c r="C47" s="88"/>
      <c r="D47" s="183"/>
      <c r="E47" s="56"/>
      <c r="F47" s="56"/>
      <c r="G47" s="56"/>
      <c r="H47" s="56"/>
      <c r="I47" s="56"/>
      <c r="J47" s="56"/>
    </row>
    <row r="48" spans="1:10" x14ac:dyDescent="0.15">
      <c r="A48" s="88"/>
      <c r="B48" s="88"/>
      <c r="C48" s="88"/>
      <c r="D48" s="183"/>
      <c r="E48" s="56"/>
      <c r="F48" s="56"/>
      <c r="G48" s="56"/>
      <c r="H48" s="56"/>
      <c r="I48" s="56"/>
      <c r="J48" s="56"/>
    </row>
    <row r="49" spans="1:10" x14ac:dyDescent="0.15">
      <c r="A49" s="88"/>
      <c r="B49" s="88"/>
      <c r="C49" s="88"/>
      <c r="D49" s="183"/>
      <c r="E49" s="56"/>
      <c r="F49" s="56"/>
      <c r="G49" s="56"/>
      <c r="H49" s="56"/>
      <c r="I49" s="56"/>
      <c r="J49" s="56"/>
    </row>
    <row r="50" spans="1:10" x14ac:dyDescent="0.15">
      <c r="A50" s="88"/>
      <c r="B50" s="88"/>
      <c r="C50" s="88"/>
      <c r="D50" s="183"/>
      <c r="E50" s="56"/>
      <c r="F50" s="56"/>
      <c r="G50" s="56"/>
      <c r="H50" s="56"/>
      <c r="I50" s="56"/>
      <c r="J50" s="56"/>
    </row>
    <row r="51" spans="1:10" x14ac:dyDescent="0.15">
      <c r="A51" s="88"/>
      <c r="B51" s="88"/>
      <c r="C51" s="88"/>
      <c r="D51" s="183"/>
      <c r="E51" s="56"/>
      <c r="F51" s="56"/>
      <c r="G51" s="56"/>
      <c r="H51" s="56"/>
      <c r="I51" s="56"/>
      <c r="J51" s="56"/>
    </row>
    <row r="52" spans="1:10" x14ac:dyDescent="0.15">
      <c r="A52" s="88"/>
      <c r="B52" s="88"/>
      <c r="C52" s="88"/>
      <c r="D52" s="183"/>
      <c r="E52" s="56"/>
      <c r="F52" s="56"/>
      <c r="G52" s="56"/>
      <c r="H52" s="56"/>
      <c r="I52" s="56"/>
      <c r="J52" s="56"/>
    </row>
    <row r="53" spans="1:10" x14ac:dyDescent="0.15">
      <c r="A53" s="88"/>
      <c r="B53" s="88"/>
      <c r="C53" s="88"/>
      <c r="D53" s="183"/>
      <c r="E53" s="56"/>
      <c r="F53" s="56"/>
      <c r="G53" s="56"/>
      <c r="H53" s="56"/>
      <c r="I53" s="56"/>
      <c r="J53" s="56"/>
    </row>
    <row r="54" spans="1:10" x14ac:dyDescent="0.15">
      <c r="A54" s="88"/>
      <c r="B54" s="88"/>
      <c r="C54" s="88"/>
      <c r="D54" s="183"/>
      <c r="E54" s="56"/>
      <c r="F54" s="56"/>
      <c r="G54" s="56"/>
      <c r="H54" s="56"/>
      <c r="I54" s="56"/>
      <c r="J54" s="56"/>
    </row>
    <row r="55" spans="1:10" x14ac:dyDescent="0.15">
      <c r="A55" s="128"/>
      <c r="B55" s="128"/>
      <c r="C55" s="128"/>
      <c r="D55" s="128"/>
    </row>
    <row r="57" spans="1:10" ht="17.25" x14ac:dyDescent="0.15">
      <c r="A57" s="13" t="s">
        <v>126</v>
      </c>
    </row>
    <row r="58" spans="1:10" ht="13.5" customHeight="1" x14ac:dyDescent="0.15">
      <c r="A58" s="535" t="s">
        <v>159</v>
      </c>
      <c r="B58" s="536"/>
      <c r="C58" s="537"/>
      <c r="D58" s="110">
        <f>簡易算定_年度1!$B$15</f>
        <v>0</v>
      </c>
      <c r="E58" s="110">
        <f>簡易算定_年度2!$B$15</f>
        <v>0</v>
      </c>
      <c r="F58" s="110">
        <f>簡易算定_年度3!$B$15</f>
        <v>0</v>
      </c>
      <c r="G58" s="108">
        <f>簡易算定_年度4!$B$15</f>
        <v>0</v>
      </c>
      <c r="H58" s="108">
        <f>簡易算定_年度5!$B$15</f>
        <v>0</v>
      </c>
      <c r="I58" s="108">
        <f>簡易算定_年度6!$B$15</f>
        <v>0</v>
      </c>
      <c r="J58" s="10"/>
    </row>
    <row r="59" spans="1:10" ht="67.5" customHeight="1" x14ac:dyDescent="0.15">
      <c r="A59" s="339" t="s">
        <v>210</v>
      </c>
      <c r="B59" s="339"/>
      <c r="C59" s="339"/>
      <c r="D59" s="149">
        <f>簡易算定_年度1!H154+簡易算定_年度1!AC152</f>
        <v>0</v>
      </c>
      <c r="E59" s="149">
        <f>簡易算定_年度2!H154+簡易算定_年度2!AC152</f>
        <v>0</v>
      </c>
      <c r="F59" s="149">
        <f>簡易算定_年度3!H154+簡易算定_年度3!AC152</f>
        <v>0</v>
      </c>
      <c r="G59" s="149">
        <f>簡易算定_年度4!H154+簡易算定_年度4!AC152</f>
        <v>0</v>
      </c>
      <c r="H59" s="149">
        <f>簡易算定_年度5!H154+簡易算定_年度5!AC152</f>
        <v>0</v>
      </c>
      <c r="I59" s="149">
        <f>簡易算定_年度6!H154+簡易算定_年度6!AC152</f>
        <v>0</v>
      </c>
      <c r="J59" s="10"/>
    </row>
    <row r="60" spans="1:10" x14ac:dyDescent="0.15">
      <c r="A60" s="88"/>
      <c r="B60" s="88"/>
      <c r="C60" s="88"/>
      <c r="D60" s="183"/>
      <c r="E60" s="56"/>
      <c r="F60" s="56"/>
      <c r="G60" s="56"/>
      <c r="H60" s="56"/>
      <c r="I60" s="56"/>
      <c r="J60" s="56"/>
    </row>
    <row r="61" spans="1:10" x14ac:dyDescent="0.15">
      <c r="A61" s="88"/>
      <c r="B61" s="88"/>
      <c r="C61" s="88"/>
      <c r="D61" s="183"/>
      <c r="E61" s="56"/>
      <c r="F61" s="56"/>
      <c r="G61" s="56"/>
      <c r="H61" s="56"/>
      <c r="I61" s="56"/>
      <c r="J61" s="56"/>
    </row>
    <row r="62" spans="1:10" x14ac:dyDescent="0.15">
      <c r="A62" s="88"/>
      <c r="B62" s="88"/>
      <c r="C62" s="88"/>
      <c r="D62" s="183"/>
      <c r="E62" s="56"/>
      <c r="F62" s="56"/>
      <c r="G62" s="56"/>
      <c r="H62" s="56"/>
      <c r="I62" s="56"/>
      <c r="J62" s="56"/>
    </row>
    <row r="63" spans="1:10" x14ac:dyDescent="0.15">
      <c r="A63" s="88"/>
      <c r="B63" s="88"/>
      <c r="C63" s="88"/>
      <c r="D63" s="183"/>
      <c r="E63" s="56"/>
      <c r="F63" s="56"/>
      <c r="G63" s="56"/>
      <c r="H63" s="56"/>
      <c r="I63" s="56"/>
      <c r="J63" s="56"/>
    </row>
    <row r="64" spans="1:10" x14ac:dyDescent="0.15">
      <c r="A64" s="88"/>
      <c r="B64" s="88"/>
      <c r="C64" s="88"/>
      <c r="D64" s="183"/>
      <c r="E64" s="56"/>
      <c r="F64" s="56"/>
      <c r="G64" s="56"/>
      <c r="H64" s="56"/>
      <c r="I64" s="56"/>
      <c r="J64" s="56"/>
    </row>
    <row r="65" spans="1:10" x14ac:dyDescent="0.15">
      <c r="A65" s="88"/>
      <c r="B65" s="88"/>
      <c r="C65" s="88"/>
      <c r="D65" s="183"/>
      <c r="E65" s="56"/>
      <c r="F65" s="56"/>
      <c r="G65" s="56"/>
      <c r="H65" s="56"/>
      <c r="I65" s="56"/>
      <c r="J65" s="56"/>
    </row>
    <row r="66" spans="1:10" x14ac:dyDescent="0.15">
      <c r="A66" s="88"/>
      <c r="B66" s="88"/>
      <c r="C66" s="88"/>
      <c r="D66" s="183"/>
      <c r="E66" s="56"/>
      <c r="F66" s="56"/>
      <c r="G66" s="56"/>
      <c r="H66" s="56"/>
      <c r="I66" s="56"/>
      <c r="J66" s="56"/>
    </row>
    <row r="67" spans="1:10" x14ac:dyDescent="0.15">
      <c r="A67" s="88"/>
      <c r="B67" s="88"/>
      <c r="C67" s="88"/>
      <c r="D67" s="183"/>
      <c r="E67" s="56"/>
      <c r="F67" s="56"/>
      <c r="G67" s="56"/>
      <c r="H67" s="56"/>
      <c r="I67" s="56"/>
      <c r="J67" s="56"/>
    </row>
    <row r="68" spans="1:10" x14ac:dyDescent="0.15">
      <c r="A68" s="88"/>
      <c r="B68" s="88"/>
      <c r="C68" s="88"/>
      <c r="D68" s="183"/>
      <c r="E68" s="56"/>
      <c r="F68" s="56"/>
      <c r="G68" s="56"/>
      <c r="H68" s="56"/>
      <c r="I68" s="56"/>
      <c r="J68" s="56"/>
    </row>
    <row r="69" spans="1:10" x14ac:dyDescent="0.15">
      <c r="A69" s="88"/>
      <c r="B69" s="88"/>
      <c r="C69" s="88"/>
      <c r="D69" s="183"/>
      <c r="E69" s="56"/>
      <c r="F69" s="56"/>
      <c r="G69" s="56"/>
      <c r="H69" s="56"/>
      <c r="I69" s="56"/>
      <c r="J69" s="56"/>
    </row>
    <row r="70" spans="1:10" x14ac:dyDescent="0.15">
      <c r="A70" s="128"/>
      <c r="B70" s="128"/>
      <c r="C70" s="128"/>
      <c r="D70" s="128"/>
    </row>
    <row r="73" spans="1:10" ht="17.25" x14ac:dyDescent="0.15">
      <c r="A73" s="13" t="s">
        <v>127</v>
      </c>
    </row>
    <row r="74" spans="1:10" x14ac:dyDescent="0.15">
      <c r="A74" s="46" t="s">
        <v>128</v>
      </c>
    </row>
    <row r="75" spans="1:10" x14ac:dyDescent="0.15">
      <c r="A75" s="39" t="s">
        <v>157</v>
      </c>
    </row>
    <row r="78" spans="1:10" x14ac:dyDescent="0.15">
      <c r="A78" s="46" t="s">
        <v>129</v>
      </c>
    </row>
    <row r="80" spans="1:10" ht="13.5" customHeight="1" x14ac:dyDescent="0.15">
      <c r="A80" s="535" t="s">
        <v>159</v>
      </c>
      <c r="B80" s="536"/>
      <c r="C80" s="537"/>
      <c r="D80" s="110">
        <f>簡易算定_年度1!$B$15</f>
        <v>0</v>
      </c>
      <c r="E80" s="110">
        <f>簡易算定_年度2!$B$15</f>
        <v>0</v>
      </c>
      <c r="F80" s="110">
        <f>簡易算定_年度3!$B$15</f>
        <v>0</v>
      </c>
      <c r="G80" s="108">
        <f>簡易算定_年度4!$B$15</f>
        <v>0</v>
      </c>
      <c r="H80" s="108">
        <f>簡易算定_年度5!$B$15</f>
        <v>0</v>
      </c>
      <c r="I80" s="108">
        <f>簡易算定_年度6!$B$15</f>
        <v>0</v>
      </c>
      <c r="J80" s="10"/>
    </row>
    <row r="81" spans="1:10" ht="56.25" customHeight="1" x14ac:dyDescent="0.15">
      <c r="A81" s="375" t="s">
        <v>211</v>
      </c>
      <c r="B81" s="475"/>
      <c r="C81" s="476"/>
      <c r="D81" s="149">
        <f>簡易算定_年度1!Q190</f>
        <v>0</v>
      </c>
      <c r="E81" s="149">
        <f>簡易算定_年度2!Q190</f>
        <v>0</v>
      </c>
      <c r="F81" s="149">
        <f>簡易算定_年度3!Q190</f>
        <v>0</v>
      </c>
      <c r="G81" s="149">
        <f>簡易算定_年度4!Q190</f>
        <v>0</v>
      </c>
      <c r="H81" s="149">
        <f>簡易算定_年度5!Q190</f>
        <v>0</v>
      </c>
      <c r="I81" s="149">
        <f>簡易算定_年度6!Q190</f>
        <v>0</v>
      </c>
      <c r="J81" s="10"/>
    </row>
    <row r="82" spans="1:10" x14ac:dyDescent="0.15">
      <c r="A82" s="88"/>
      <c r="B82" s="88"/>
      <c r="C82" s="88"/>
      <c r="D82" s="183"/>
      <c r="E82" s="56"/>
      <c r="F82" s="56"/>
      <c r="G82" s="56"/>
      <c r="H82" s="56"/>
      <c r="I82" s="56"/>
      <c r="J82" s="56"/>
    </row>
    <row r="83" spans="1:10" x14ac:dyDescent="0.15">
      <c r="A83" s="88"/>
      <c r="B83" s="88"/>
      <c r="C83" s="88"/>
      <c r="D83" s="183"/>
      <c r="E83" s="56"/>
      <c r="F83" s="56"/>
      <c r="G83" s="56"/>
      <c r="H83" s="56"/>
      <c r="I83" s="56"/>
      <c r="J83" s="56"/>
    </row>
    <row r="84" spans="1:10" x14ac:dyDescent="0.15">
      <c r="A84" s="88"/>
      <c r="B84" s="88"/>
      <c r="C84" s="88"/>
      <c r="D84" s="183"/>
      <c r="E84" s="56"/>
      <c r="F84" s="56"/>
      <c r="G84" s="56"/>
      <c r="H84" s="56"/>
      <c r="I84" s="56"/>
      <c r="J84" s="56"/>
    </row>
    <row r="85" spans="1:10" x14ac:dyDescent="0.15">
      <c r="A85" s="88"/>
      <c r="B85" s="88"/>
      <c r="C85" s="88"/>
      <c r="D85" s="183"/>
      <c r="E85" s="56"/>
      <c r="F85" s="56"/>
      <c r="G85" s="56"/>
      <c r="H85" s="56"/>
      <c r="I85" s="56"/>
      <c r="J85" s="56"/>
    </row>
    <row r="86" spans="1:10" x14ac:dyDescent="0.15">
      <c r="A86" s="88"/>
      <c r="B86" s="88"/>
      <c r="C86" s="88"/>
      <c r="D86" s="183"/>
      <c r="E86" s="56"/>
      <c r="F86" s="56"/>
      <c r="G86" s="56"/>
      <c r="H86" s="56"/>
      <c r="I86" s="56"/>
      <c r="J86" s="56"/>
    </row>
    <row r="87" spans="1:10" x14ac:dyDescent="0.15">
      <c r="A87" s="88"/>
      <c r="B87" s="88"/>
      <c r="C87" s="88"/>
      <c r="D87" s="183"/>
      <c r="E87" s="56"/>
      <c r="F87" s="56"/>
      <c r="G87" s="56"/>
      <c r="H87" s="56"/>
      <c r="I87" s="56"/>
      <c r="J87" s="56"/>
    </row>
    <row r="88" spans="1:10" x14ac:dyDescent="0.15">
      <c r="A88" s="88"/>
      <c r="B88" s="88"/>
      <c r="C88" s="88"/>
      <c r="D88" s="183"/>
      <c r="E88" s="56"/>
      <c r="F88" s="56"/>
      <c r="G88" s="56"/>
      <c r="H88" s="56"/>
      <c r="I88" s="56"/>
      <c r="J88" s="56"/>
    </row>
    <row r="89" spans="1:10" x14ac:dyDescent="0.15">
      <c r="A89" s="88"/>
      <c r="B89" s="88"/>
      <c r="C89" s="88"/>
      <c r="D89" s="183"/>
      <c r="E89" s="56"/>
      <c r="F89" s="56"/>
      <c r="G89" s="56"/>
      <c r="H89" s="56"/>
      <c r="I89" s="56"/>
      <c r="J89" s="56"/>
    </row>
    <row r="90" spans="1:10" x14ac:dyDescent="0.15">
      <c r="A90" s="88"/>
      <c r="B90" s="88"/>
      <c r="C90" s="88"/>
      <c r="D90" s="183"/>
      <c r="E90" s="56"/>
      <c r="F90" s="56"/>
      <c r="G90" s="56"/>
      <c r="H90" s="56"/>
      <c r="I90" s="56"/>
      <c r="J90" s="56"/>
    </row>
    <row r="91" spans="1:10" x14ac:dyDescent="0.15">
      <c r="A91" s="88"/>
      <c r="B91" s="88"/>
      <c r="C91" s="88"/>
      <c r="D91" s="183"/>
      <c r="E91" s="56"/>
      <c r="F91" s="56"/>
      <c r="G91" s="56"/>
      <c r="H91" s="56"/>
      <c r="I91" s="56"/>
      <c r="J91" s="56"/>
    </row>
    <row r="92" spans="1:10" x14ac:dyDescent="0.15">
      <c r="A92" s="128"/>
      <c r="B92" s="128"/>
      <c r="C92" s="128"/>
      <c r="D92" s="128"/>
    </row>
    <row r="95" spans="1:10" x14ac:dyDescent="0.15">
      <c r="A95" s="46" t="s">
        <v>130</v>
      </c>
    </row>
    <row r="96" spans="1:10" x14ac:dyDescent="0.15">
      <c r="A96" s="39" t="s">
        <v>157</v>
      </c>
    </row>
    <row r="99" spans="1:10" x14ac:dyDescent="0.15">
      <c r="A99" s="46" t="s">
        <v>132</v>
      </c>
    </row>
    <row r="101" spans="1:10" ht="13.5" customHeight="1" x14ac:dyDescent="0.15">
      <c r="A101" s="535" t="s">
        <v>159</v>
      </c>
      <c r="B101" s="536"/>
      <c r="C101" s="537"/>
      <c r="D101" s="110">
        <f>簡易算定_年度1!$B$15</f>
        <v>0</v>
      </c>
      <c r="E101" s="110">
        <f>簡易算定_年度2!$B$15</f>
        <v>0</v>
      </c>
      <c r="F101" s="110">
        <f>簡易算定_年度3!$B$15</f>
        <v>0</v>
      </c>
      <c r="G101" s="108">
        <f>簡易算定_年度4!$B$15</f>
        <v>0</v>
      </c>
      <c r="H101" s="108">
        <f>簡易算定_年度5!$B$15</f>
        <v>0</v>
      </c>
      <c r="I101" s="108">
        <f>簡易算定_年度6!$B$15</f>
        <v>0</v>
      </c>
      <c r="J101" s="10"/>
    </row>
    <row r="102" spans="1:10" ht="42" customHeight="1" x14ac:dyDescent="0.15">
      <c r="A102" s="375" t="s">
        <v>212</v>
      </c>
      <c r="B102" s="475"/>
      <c r="C102" s="476"/>
      <c r="D102" s="149">
        <f>簡易算定_年度1!I211</f>
        <v>0</v>
      </c>
      <c r="E102" s="149">
        <f>簡易算定_年度2!I211</f>
        <v>0</v>
      </c>
      <c r="F102" s="149">
        <f>簡易算定_年度3!I211</f>
        <v>0</v>
      </c>
      <c r="G102" s="149">
        <f>簡易算定_年度4!I211</f>
        <v>0</v>
      </c>
      <c r="H102" s="149">
        <f>簡易算定_年度5!I211</f>
        <v>0</v>
      </c>
      <c r="I102" s="149">
        <f>簡易算定_年度6!I211</f>
        <v>0</v>
      </c>
      <c r="J102" s="10"/>
    </row>
    <row r="103" spans="1:10" x14ac:dyDescent="0.15">
      <c r="A103" s="88"/>
      <c r="B103" s="88"/>
      <c r="C103" s="88"/>
      <c r="D103" s="183"/>
      <c r="E103" s="56"/>
      <c r="F103" s="56"/>
      <c r="G103" s="56"/>
      <c r="H103" s="56"/>
      <c r="I103" s="56"/>
      <c r="J103" s="56"/>
    </row>
    <row r="104" spans="1:10" x14ac:dyDescent="0.15">
      <c r="A104" s="88"/>
      <c r="B104" s="88"/>
      <c r="C104" s="88"/>
      <c r="D104" s="183"/>
      <c r="E104" s="56"/>
      <c r="F104" s="56"/>
      <c r="G104" s="56"/>
      <c r="H104" s="56"/>
      <c r="I104" s="56"/>
      <c r="J104" s="56"/>
    </row>
    <row r="105" spans="1:10" x14ac:dyDescent="0.15">
      <c r="A105" s="88"/>
      <c r="B105" s="88"/>
      <c r="C105" s="88"/>
      <c r="D105" s="183"/>
      <c r="E105" s="56"/>
      <c r="F105" s="56"/>
      <c r="G105" s="56"/>
      <c r="H105" s="56"/>
      <c r="I105" s="56"/>
      <c r="J105" s="56"/>
    </row>
    <row r="106" spans="1:10" x14ac:dyDescent="0.15">
      <c r="A106" s="88"/>
      <c r="B106" s="88"/>
      <c r="C106" s="88"/>
      <c r="D106" s="183"/>
      <c r="E106" s="56"/>
      <c r="F106" s="56"/>
      <c r="G106" s="56"/>
      <c r="H106" s="56"/>
      <c r="I106" s="56"/>
      <c r="J106" s="56"/>
    </row>
    <row r="107" spans="1:10" x14ac:dyDescent="0.15">
      <c r="A107" s="88"/>
      <c r="B107" s="88"/>
      <c r="C107" s="88"/>
      <c r="D107" s="183"/>
      <c r="E107" s="56"/>
      <c r="F107" s="56"/>
      <c r="G107" s="56"/>
      <c r="H107" s="56"/>
      <c r="I107" s="56"/>
      <c r="J107" s="56"/>
    </row>
    <row r="108" spans="1:10" x14ac:dyDescent="0.15">
      <c r="A108" s="88"/>
      <c r="B108" s="88"/>
      <c r="C108" s="88"/>
      <c r="D108" s="183"/>
      <c r="E108" s="56"/>
      <c r="F108" s="56"/>
      <c r="G108" s="56"/>
      <c r="H108" s="56"/>
      <c r="I108" s="56"/>
      <c r="J108" s="56"/>
    </row>
    <row r="109" spans="1:10" x14ac:dyDescent="0.15">
      <c r="A109" s="88"/>
      <c r="B109" s="88"/>
      <c r="C109" s="88"/>
      <c r="D109" s="183"/>
      <c r="E109" s="56"/>
      <c r="F109" s="56"/>
      <c r="G109" s="56"/>
      <c r="H109" s="56"/>
      <c r="I109" s="56"/>
      <c r="J109" s="56"/>
    </row>
    <row r="110" spans="1:10" x14ac:dyDescent="0.15">
      <c r="A110" s="88"/>
      <c r="B110" s="88"/>
      <c r="C110" s="88"/>
      <c r="D110" s="183"/>
      <c r="E110" s="56"/>
      <c r="F110" s="56"/>
      <c r="G110" s="56"/>
      <c r="H110" s="56"/>
      <c r="I110" s="56"/>
      <c r="J110" s="56"/>
    </row>
    <row r="111" spans="1:10" x14ac:dyDescent="0.15">
      <c r="A111" s="88"/>
      <c r="B111" s="88"/>
      <c r="C111" s="88"/>
      <c r="D111" s="183"/>
      <c r="E111" s="56"/>
      <c r="F111" s="56"/>
      <c r="G111" s="56"/>
      <c r="H111" s="56"/>
      <c r="I111" s="56"/>
      <c r="J111" s="56"/>
    </row>
    <row r="112" spans="1:10" x14ac:dyDescent="0.15">
      <c r="A112" s="88"/>
      <c r="B112" s="88"/>
      <c r="C112" s="88"/>
      <c r="D112" s="183"/>
      <c r="E112" s="56"/>
      <c r="F112" s="56"/>
      <c r="G112" s="56"/>
      <c r="H112" s="56"/>
      <c r="I112" s="56"/>
      <c r="J112" s="56"/>
    </row>
    <row r="113" spans="1:10" x14ac:dyDescent="0.15">
      <c r="A113" s="88"/>
      <c r="B113" s="88"/>
      <c r="C113" s="88"/>
      <c r="D113" s="183"/>
      <c r="E113" s="56"/>
      <c r="F113" s="56"/>
      <c r="G113" s="56"/>
      <c r="H113" s="56"/>
      <c r="I113" s="56"/>
      <c r="J113" s="56"/>
    </row>
    <row r="114" spans="1:10" x14ac:dyDescent="0.15">
      <c r="A114" s="88"/>
      <c r="B114" s="88"/>
      <c r="C114" s="88"/>
      <c r="D114" s="183"/>
      <c r="E114" s="56"/>
      <c r="F114" s="56"/>
      <c r="G114" s="56"/>
      <c r="H114" s="56"/>
      <c r="I114" s="56"/>
      <c r="J114" s="56"/>
    </row>
    <row r="115" spans="1:10" x14ac:dyDescent="0.15">
      <c r="A115" s="128"/>
      <c r="B115" s="128"/>
      <c r="C115" s="128"/>
      <c r="D115" s="128"/>
    </row>
    <row r="116" spans="1:10" x14ac:dyDescent="0.15">
      <c r="A116" s="128"/>
      <c r="B116" s="128"/>
      <c r="C116" s="128"/>
      <c r="D116" s="128"/>
    </row>
    <row r="117" spans="1:10" x14ac:dyDescent="0.15">
      <c r="A117" s="46" t="s">
        <v>131</v>
      </c>
      <c r="B117" s="128"/>
      <c r="C117" s="128"/>
      <c r="D117" s="128"/>
    </row>
    <row r="118" spans="1:10" x14ac:dyDescent="0.15">
      <c r="A118" s="128"/>
      <c r="B118" s="128"/>
      <c r="C118" s="128"/>
      <c r="D118" s="128"/>
    </row>
    <row r="119" spans="1:10" ht="13.5" customHeight="1" x14ac:dyDescent="0.15">
      <c r="A119" s="375" t="s">
        <v>159</v>
      </c>
      <c r="B119" s="475"/>
      <c r="C119" s="476"/>
      <c r="D119" s="110">
        <f>簡易算定_年度1!$B$15</f>
        <v>0</v>
      </c>
      <c r="E119" s="110">
        <f>簡易算定_年度2!$B$15</f>
        <v>0</v>
      </c>
      <c r="F119" s="110">
        <f>簡易算定_年度3!$B$15</f>
        <v>0</v>
      </c>
      <c r="G119" s="108">
        <f>簡易算定_年度4!$B$15</f>
        <v>0</v>
      </c>
      <c r="H119" s="108">
        <f>簡易算定_年度5!$B$15</f>
        <v>0</v>
      </c>
      <c r="I119" s="108">
        <f>簡易算定_年度6!$B$15</f>
        <v>0</v>
      </c>
      <c r="J119" s="10"/>
    </row>
    <row r="120" spans="1:10" ht="42" customHeight="1" x14ac:dyDescent="0.15">
      <c r="A120" s="375" t="s">
        <v>213</v>
      </c>
      <c r="B120" s="475"/>
      <c r="C120" s="476"/>
      <c r="D120" s="150">
        <f>簡易算定_年度1!I222</f>
        <v>0</v>
      </c>
      <c r="E120" s="150">
        <f>簡易算定_年度2!I222</f>
        <v>0</v>
      </c>
      <c r="F120" s="150">
        <f>簡易算定_年度3!I222</f>
        <v>0</v>
      </c>
      <c r="G120" s="150">
        <f>簡易算定_年度4!I222</f>
        <v>0</v>
      </c>
      <c r="H120" s="150">
        <f>簡易算定_年度5!I222</f>
        <v>0</v>
      </c>
      <c r="I120" s="150">
        <f>簡易算定_年度6!I222</f>
        <v>0</v>
      </c>
      <c r="J120" s="10"/>
    </row>
    <row r="121" spans="1:10" x14ac:dyDescent="0.15">
      <c r="A121" s="128"/>
      <c r="B121" s="128"/>
      <c r="C121" s="128"/>
      <c r="D121" s="128"/>
    </row>
    <row r="122" spans="1:10" x14ac:dyDescent="0.15">
      <c r="A122" s="128"/>
      <c r="B122" s="128"/>
      <c r="C122" s="128"/>
      <c r="D122" s="128"/>
    </row>
    <row r="123" spans="1:10" x14ac:dyDescent="0.15">
      <c r="A123" s="128"/>
      <c r="B123" s="128"/>
      <c r="C123" s="128"/>
      <c r="D123" s="128"/>
    </row>
    <row r="124" spans="1:10" x14ac:dyDescent="0.15">
      <c r="A124" s="128"/>
      <c r="B124" s="128"/>
      <c r="C124" s="128"/>
      <c r="D124" s="128"/>
    </row>
    <row r="125" spans="1:10" x14ac:dyDescent="0.15">
      <c r="A125" s="128"/>
      <c r="B125" s="128"/>
      <c r="C125" s="128"/>
      <c r="D125" s="128"/>
    </row>
    <row r="126" spans="1:10" x14ac:dyDescent="0.15">
      <c r="A126" s="128"/>
      <c r="B126" s="128"/>
      <c r="C126" s="128"/>
      <c r="D126" s="128"/>
    </row>
    <row r="127" spans="1:10" x14ac:dyDescent="0.15">
      <c r="A127" s="128"/>
      <c r="B127" s="128"/>
      <c r="C127" s="128"/>
      <c r="D127" s="128"/>
    </row>
    <row r="128" spans="1:10" x14ac:dyDescent="0.15">
      <c r="A128" s="128"/>
      <c r="B128" s="128"/>
      <c r="C128" s="128"/>
      <c r="D128" s="128"/>
    </row>
    <row r="129" spans="1:10" x14ac:dyDescent="0.15">
      <c r="A129" s="128"/>
      <c r="B129" s="128"/>
      <c r="C129" s="128"/>
      <c r="D129" s="128"/>
    </row>
    <row r="130" spans="1:10" x14ac:dyDescent="0.15">
      <c r="A130" s="128"/>
      <c r="B130" s="128"/>
      <c r="C130" s="128"/>
      <c r="D130" s="128"/>
    </row>
    <row r="131" spans="1:10" x14ac:dyDescent="0.15">
      <c r="A131" s="128"/>
      <c r="B131" s="128"/>
      <c r="C131" s="128"/>
      <c r="D131" s="128"/>
    </row>
    <row r="132" spans="1:10" x14ac:dyDescent="0.15">
      <c r="A132" s="128"/>
      <c r="B132" s="128"/>
      <c r="C132" s="128"/>
      <c r="D132" s="128"/>
    </row>
    <row r="133" spans="1:10" x14ac:dyDescent="0.15">
      <c r="A133" s="128"/>
      <c r="B133" s="128"/>
      <c r="C133" s="128"/>
      <c r="D133" s="128"/>
    </row>
    <row r="134" spans="1:10" x14ac:dyDescent="0.15">
      <c r="A134" s="46" t="s">
        <v>133</v>
      </c>
      <c r="B134" s="128"/>
      <c r="C134" s="128"/>
      <c r="D134" s="128"/>
    </row>
    <row r="135" spans="1:10" x14ac:dyDescent="0.15">
      <c r="A135" s="39" t="s">
        <v>157</v>
      </c>
      <c r="B135" s="128"/>
      <c r="C135" s="128"/>
      <c r="D135" s="128"/>
    </row>
    <row r="136" spans="1:10" x14ac:dyDescent="0.15">
      <c r="A136" s="128"/>
      <c r="B136" s="128"/>
      <c r="C136" s="128"/>
      <c r="D136" s="128"/>
    </row>
    <row r="137" spans="1:10" x14ac:dyDescent="0.15">
      <c r="A137" s="244" t="s">
        <v>134</v>
      </c>
      <c r="B137" s="244"/>
      <c r="C137" s="244"/>
      <c r="D137" s="244"/>
      <c r="E137" s="244"/>
      <c r="F137" s="244"/>
      <c r="G137" s="244"/>
      <c r="H137" s="244"/>
      <c r="I137" s="244"/>
    </row>
    <row r="138" spans="1:10" x14ac:dyDescent="0.15">
      <c r="A138" s="244"/>
      <c r="B138" s="244"/>
      <c r="C138" s="244"/>
      <c r="D138" s="244"/>
      <c r="E138" s="244"/>
      <c r="F138" s="244"/>
      <c r="G138" s="244"/>
      <c r="H138" s="244"/>
      <c r="I138" s="244"/>
    </row>
    <row r="139" spans="1:10" ht="17.25" x14ac:dyDescent="0.15">
      <c r="A139" s="92" t="s">
        <v>135</v>
      </c>
      <c r="B139" s="92"/>
      <c r="C139" s="92"/>
      <c r="D139" s="182"/>
      <c r="E139" s="129"/>
      <c r="F139" s="129"/>
    </row>
    <row r="140" spans="1:10" x14ac:dyDescent="0.15">
      <c r="A140" s="30" t="s">
        <v>215</v>
      </c>
    </row>
    <row r="141" spans="1:10" ht="13.5" customHeight="1" x14ac:dyDescent="0.15">
      <c r="A141" s="375" t="s">
        <v>159</v>
      </c>
      <c r="B141" s="475"/>
      <c r="C141" s="476"/>
      <c r="D141" s="110">
        <f>簡易算定_年度1!$B$15</f>
        <v>0</v>
      </c>
      <c r="E141" s="110">
        <f>簡易算定_年度2!$B$15</f>
        <v>0</v>
      </c>
      <c r="F141" s="110">
        <f>簡易算定_年度3!$B$15</f>
        <v>0</v>
      </c>
      <c r="G141" s="108">
        <f>簡易算定_年度4!$B$15</f>
        <v>0</v>
      </c>
      <c r="H141" s="108">
        <f>簡易算定_年度5!$B$15</f>
        <v>0</v>
      </c>
      <c r="I141" s="108">
        <f>簡易算定_年度6!$B$15</f>
        <v>0</v>
      </c>
      <c r="J141" s="10"/>
    </row>
    <row r="142" spans="1:10" ht="42" customHeight="1" x14ac:dyDescent="0.15">
      <c r="A142" s="375" t="s">
        <v>214</v>
      </c>
      <c r="B142" s="475"/>
      <c r="C142" s="476"/>
      <c r="D142" s="149">
        <f>簡易算定_年度1!M246</f>
        <v>0</v>
      </c>
      <c r="E142" s="149">
        <f>簡易算定_年度2!M246</f>
        <v>0</v>
      </c>
      <c r="F142" s="149">
        <f>簡易算定_年度3!M246</f>
        <v>0</v>
      </c>
      <c r="G142" s="149">
        <f>簡易算定_年度4!M246</f>
        <v>0</v>
      </c>
      <c r="H142" s="149">
        <f>簡易算定_年度5!M246</f>
        <v>0</v>
      </c>
      <c r="I142" s="149">
        <f>簡易算定_年度6!M246</f>
        <v>0</v>
      </c>
      <c r="J142" s="10"/>
    </row>
    <row r="143" spans="1:10" x14ac:dyDescent="0.15">
      <c r="A143" s="88"/>
      <c r="B143" s="88"/>
      <c r="C143" s="88"/>
      <c r="D143" s="183"/>
      <c r="E143" s="56"/>
      <c r="F143" s="56"/>
      <c r="G143" s="56"/>
      <c r="H143" s="56"/>
      <c r="I143" s="56"/>
      <c r="J143" s="56"/>
    </row>
    <row r="144" spans="1:10" x14ac:dyDescent="0.15">
      <c r="A144" s="88"/>
      <c r="B144" s="88"/>
      <c r="C144" s="88"/>
      <c r="D144" s="183"/>
      <c r="E144" s="56"/>
      <c r="F144" s="56"/>
      <c r="G144" s="56"/>
      <c r="H144" s="56"/>
      <c r="I144" s="56"/>
      <c r="J144" s="56"/>
    </row>
    <row r="145" spans="1:10" x14ac:dyDescent="0.15">
      <c r="A145" s="88"/>
      <c r="B145" s="88"/>
      <c r="C145" s="88"/>
      <c r="D145" s="183"/>
      <c r="E145" s="56"/>
      <c r="F145" s="56"/>
      <c r="G145" s="56"/>
      <c r="H145" s="56"/>
      <c r="I145" s="56"/>
      <c r="J145" s="56"/>
    </row>
    <row r="146" spans="1:10" x14ac:dyDescent="0.15">
      <c r="A146" s="88"/>
      <c r="B146" s="88"/>
      <c r="C146" s="88"/>
      <c r="D146" s="183"/>
      <c r="E146" s="56"/>
      <c r="F146" s="56"/>
      <c r="G146" s="56"/>
      <c r="H146" s="56"/>
      <c r="I146" s="56"/>
      <c r="J146" s="56"/>
    </row>
    <row r="147" spans="1:10" x14ac:dyDescent="0.15">
      <c r="A147" s="88"/>
      <c r="B147" s="88"/>
      <c r="C147" s="88"/>
      <c r="D147" s="183"/>
      <c r="E147" s="56"/>
      <c r="F147" s="56"/>
      <c r="G147" s="56"/>
      <c r="H147" s="56"/>
      <c r="I147" s="56"/>
      <c r="J147" s="56"/>
    </row>
    <row r="148" spans="1:10" x14ac:dyDescent="0.15">
      <c r="A148" s="88"/>
      <c r="B148" s="88"/>
      <c r="C148" s="88"/>
      <c r="D148" s="183"/>
      <c r="E148" s="56"/>
      <c r="F148" s="56"/>
      <c r="G148" s="56"/>
      <c r="H148" s="56"/>
      <c r="I148" s="56"/>
      <c r="J148" s="56"/>
    </row>
    <row r="149" spans="1:10" x14ac:dyDescent="0.15">
      <c r="A149" s="88"/>
      <c r="B149" s="88"/>
      <c r="C149" s="88"/>
      <c r="D149" s="183"/>
      <c r="E149" s="56"/>
      <c r="F149" s="56"/>
      <c r="G149" s="56"/>
      <c r="H149" s="56"/>
      <c r="I149" s="56"/>
      <c r="J149" s="56"/>
    </row>
    <row r="150" spans="1:10" x14ac:dyDescent="0.15">
      <c r="A150" s="88"/>
      <c r="B150" s="88"/>
      <c r="C150" s="88"/>
      <c r="D150" s="183"/>
      <c r="E150" s="56"/>
      <c r="F150" s="56"/>
      <c r="G150" s="56"/>
      <c r="H150" s="56"/>
      <c r="I150" s="56"/>
      <c r="J150" s="56"/>
    </row>
    <row r="151" spans="1:10" x14ac:dyDescent="0.15">
      <c r="A151" s="88"/>
      <c r="B151" s="88"/>
      <c r="C151" s="88"/>
      <c r="D151" s="183"/>
      <c r="E151" s="56"/>
      <c r="F151" s="56"/>
      <c r="G151" s="56"/>
      <c r="H151" s="56"/>
      <c r="I151" s="56"/>
      <c r="J151" s="56"/>
    </row>
    <row r="152" spans="1:10" x14ac:dyDescent="0.15">
      <c r="A152" s="88"/>
      <c r="B152" s="88"/>
      <c r="C152" s="88"/>
      <c r="D152" s="183"/>
      <c r="E152" s="56"/>
      <c r="F152" s="56"/>
      <c r="G152" s="56"/>
      <c r="H152" s="56"/>
      <c r="I152" s="56"/>
      <c r="J152" s="56"/>
    </row>
    <row r="153" spans="1:10" x14ac:dyDescent="0.15">
      <c r="A153" s="128"/>
      <c r="B153" s="128"/>
      <c r="C153" s="128"/>
      <c r="D153" s="128"/>
    </row>
    <row r="155" spans="1:10" x14ac:dyDescent="0.15">
      <c r="A155" s="30" t="s">
        <v>216</v>
      </c>
    </row>
    <row r="156" spans="1:10" ht="17.25" customHeight="1" x14ac:dyDescent="0.15">
      <c r="A156" s="375" t="s">
        <v>159</v>
      </c>
      <c r="B156" s="531"/>
      <c r="C156" s="338"/>
      <c r="D156" s="110">
        <f>簡易算定_年度1!$B$15</f>
        <v>0</v>
      </c>
      <c r="E156" s="110">
        <f>簡易算定_年度2!$B$15</f>
        <v>0</v>
      </c>
      <c r="F156" s="110">
        <f>簡易算定_年度3!$B$15</f>
        <v>0</v>
      </c>
      <c r="G156" s="108">
        <f>簡易算定_年度4!$B$15</f>
        <v>0</v>
      </c>
      <c r="H156" s="108">
        <f>簡易算定_年度5!$B$15</f>
        <v>0</v>
      </c>
      <c r="I156" s="108">
        <f>簡易算定_年度6!$B$15</f>
        <v>0</v>
      </c>
      <c r="J156" s="10"/>
    </row>
    <row r="157" spans="1:10" ht="42" customHeight="1" x14ac:dyDescent="0.15">
      <c r="A157" s="407" t="s">
        <v>217</v>
      </c>
      <c r="B157" s="529"/>
      <c r="C157" s="530"/>
      <c r="D157" s="149">
        <f>簡易算定_年度1!M249</f>
        <v>0</v>
      </c>
      <c r="E157" s="149">
        <f>簡易算定_年度2!M249</f>
        <v>0</v>
      </c>
      <c r="F157" s="149">
        <f>簡易算定_年度3!M249</f>
        <v>0</v>
      </c>
      <c r="G157" s="149">
        <f>簡易算定_年度4!M249</f>
        <v>0</v>
      </c>
      <c r="H157" s="149">
        <f>簡易算定_年度5!M249</f>
        <v>0</v>
      </c>
      <c r="I157" s="149">
        <f>簡易算定_年度6!M249</f>
        <v>0</v>
      </c>
      <c r="J157" s="10"/>
    </row>
    <row r="158" spans="1:10" x14ac:dyDescent="0.15">
      <c r="A158" s="88"/>
      <c r="B158" s="88"/>
      <c r="C158" s="88"/>
      <c r="D158" s="183"/>
      <c r="E158" s="56"/>
      <c r="F158" s="56"/>
      <c r="G158" s="56"/>
      <c r="H158" s="56"/>
      <c r="I158" s="56"/>
      <c r="J158" s="56"/>
    </row>
    <row r="159" spans="1:10" x14ac:dyDescent="0.15">
      <c r="A159" s="88"/>
      <c r="B159" s="88"/>
      <c r="C159" s="88"/>
      <c r="D159" s="183"/>
      <c r="E159" s="56"/>
      <c r="F159" s="56"/>
      <c r="G159" s="56"/>
      <c r="H159" s="56"/>
      <c r="I159" s="56"/>
      <c r="J159" s="56"/>
    </row>
    <row r="160" spans="1:10" x14ac:dyDescent="0.15">
      <c r="A160" s="88"/>
      <c r="B160" s="88"/>
      <c r="C160" s="88"/>
      <c r="D160" s="183"/>
      <c r="E160" s="56"/>
      <c r="F160" s="56"/>
      <c r="G160" s="56"/>
      <c r="H160" s="56"/>
      <c r="I160" s="56"/>
      <c r="J160" s="56"/>
    </row>
    <row r="161" spans="1:10" x14ac:dyDescent="0.15">
      <c r="A161" s="88"/>
      <c r="B161" s="88"/>
      <c r="C161" s="88"/>
      <c r="D161" s="183"/>
      <c r="E161" s="56"/>
      <c r="F161" s="56"/>
      <c r="G161" s="56"/>
      <c r="H161" s="56"/>
      <c r="I161" s="56"/>
      <c r="J161" s="56"/>
    </row>
    <row r="162" spans="1:10" x14ac:dyDescent="0.15">
      <c r="A162" s="88"/>
      <c r="B162" s="88"/>
      <c r="C162" s="88"/>
      <c r="D162" s="183"/>
      <c r="E162" s="56"/>
      <c r="F162" s="56"/>
      <c r="G162" s="56"/>
      <c r="H162" s="56"/>
      <c r="I162" s="56"/>
      <c r="J162" s="56"/>
    </row>
    <row r="163" spans="1:10" x14ac:dyDescent="0.15">
      <c r="A163" s="88"/>
      <c r="B163" s="88"/>
      <c r="C163" s="88"/>
      <c r="D163" s="183"/>
      <c r="E163" s="56"/>
      <c r="F163" s="56"/>
      <c r="G163" s="56"/>
      <c r="H163" s="56"/>
      <c r="I163" s="56"/>
      <c r="J163" s="56"/>
    </row>
    <row r="164" spans="1:10" x14ac:dyDescent="0.15">
      <c r="A164" s="88"/>
      <c r="B164" s="88"/>
      <c r="C164" s="88"/>
      <c r="D164" s="183"/>
      <c r="E164" s="56"/>
      <c r="F164" s="56"/>
      <c r="G164" s="56"/>
      <c r="H164" s="56"/>
      <c r="I164" s="56"/>
      <c r="J164" s="56"/>
    </row>
    <row r="165" spans="1:10" x14ac:dyDescent="0.15">
      <c r="A165" s="88"/>
      <c r="B165" s="88"/>
      <c r="C165" s="88"/>
      <c r="D165" s="183"/>
      <c r="E165" s="56"/>
      <c r="F165" s="56"/>
      <c r="G165" s="56"/>
      <c r="H165" s="56"/>
      <c r="I165" s="56"/>
      <c r="J165" s="56"/>
    </row>
    <row r="166" spans="1:10" x14ac:dyDescent="0.15">
      <c r="A166" s="88"/>
      <c r="B166" s="88"/>
      <c r="C166" s="88"/>
      <c r="D166" s="183"/>
      <c r="E166" s="56"/>
      <c r="F166" s="56"/>
      <c r="G166" s="56"/>
      <c r="H166" s="56"/>
      <c r="I166" s="56"/>
      <c r="J166" s="56"/>
    </row>
    <row r="167" spans="1:10" x14ac:dyDescent="0.15">
      <c r="A167" s="88"/>
      <c r="B167" s="88"/>
      <c r="C167" s="88"/>
      <c r="D167" s="183"/>
      <c r="E167" s="56"/>
      <c r="F167" s="56"/>
      <c r="G167" s="56"/>
      <c r="H167" s="56"/>
      <c r="I167" s="56"/>
      <c r="J167" s="56"/>
    </row>
    <row r="168" spans="1:10" x14ac:dyDescent="0.15">
      <c r="A168" s="128"/>
      <c r="B168" s="128"/>
      <c r="C168" s="128"/>
      <c r="D168" s="128"/>
    </row>
    <row r="172" spans="1:10" ht="17.25" x14ac:dyDescent="0.15">
      <c r="A172" s="13" t="s">
        <v>116</v>
      </c>
    </row>
    <row r="173" spans="1:10" x14ac:dyDescent="0.15">
      <c r="A173" s="30" t="s">
        <v>155</v>
      </c>
    </row>
    <row r="174" spans="1:10" x14ac:dyDescent="0.15">
      <c r="A174" s="376" t="s">
        <v>159</v>
      </c>
      <c r="B174" s="532"/>
      <c r="C174" s="472"/>
      <c r="D174" s="184" t="str">
        <f>CONCATENATE("基準年度",簡易算定_年度1!$B$15-1)</f>
        <v>基準年度-1</v>
      </c>
      <c r="E174" s="110">
        <f>簡易算定_年度1!$B$15</f>
        <v>0</v>
      </c>
      <c r="F174" s="110">
        <f>簡易算定_年度2!$B$15</f>
        <v>0</v>
      </c>
      <c r="G174" s="110">
        <f>簡易算定_年度3!$B$15</f>
        <v>0</v>
      </c>
      <c r="H174" s="108">
        <f>簡易算定_年度4!$B$15</f>
        <v>0</v>
      </c>
      <c r="I174" s="108">
        <f>簡易算定_年度5!$B$15</f>
        <v>0</v>
      </c>
      <c r="J174" s="108">
        <f>簡易算定_年度6!$B$15</f>
        <v>0</v>
      </c>
    </row>
    <row r="175" spans="1:10" x14ac:dyDescent="0.15">
      <c r="A175" s="376" t="s">
        <v>334</v>
      </c>
      <c r="B175" s="532"/>
      <c r="C175" s="472"/>
      <c r="D175" s="150">
        <f>簡易算定_年度1!H256/10</f>
        <v>0</v>
      </c>
      <c r="E175" s="150">
        <f>簡易算定_年度1!H261/10</f>
        <v>0</v>
      </c>
      <c r="F175" s="150">
        <f>簡易算定_年度2!H261/10</f>
        <v>0</v>
      </c>
      <c r="G175" s="150">
        <f>簡易算定_年度3!H261/10</f>
        <v>0</v>
      </c>
      <c r="H175" s="150">
        <f>簡易算定_年度4!H261/10</f>
        <v>0</v>
      </c>
      <c r="I175" s="150">
        <f>簡易算定_年度5!H261/10</f>
        <v>0</v>
      </c>
      <c r="J175" s="150">
        <f>簡易算定_年度6!H261/10</f>
        <v>0</v>
      </c>
    </row>
    <row r="176" spans="1:10" ht="13.5" customHeight="1" x14ac:dyDescent="0.15">
      <c r="A176" s="384" t="s">
        <v>267</v>
      </c>
      <c r="B176" s="384"/>
      <c r="C176" s="384"/>
      <c r="D176" s="185" t="str">
        <f>IFERROR(D175/D175,"")</f>
        <v/>
      </c>
      <c r="E176" s="163" t="str">
        <f>IFERROR(E175/D175,"")</f>
        <v/>
      </c>
      <c r="F176" s="163" t="str">
        <f>IFERROR(F175/D175,"")</f>
        <v/>
      </c>
      <c r="G176" s="163" t="str">
        <f>IFERROR(G175/D175,"")</f>
        <v/>
      </c>
      <c r="H176" s="163" t="str">
        <f>IFERROR(H175/D175,"")</f>
        <v/>
      </c>
      <c r="I176" s="163" t="str">
        <f>IFERROR(I175/D175,"")</f>
        <v/>
      </c>
      <c r="J176" s="163" t="str">
        <f>IFERROR(J175/D175,"")</f>
        <v/>
      </c>
    </row>
    <row r="190" spans="1:10" x14ac:dyDescent="0.15">
      <c r="A190" s="30" t="s">
        <v>254</v>
      </c>
    </row>
    <row r="191" spans="1:10" x14ac:dyDescent="0.15">
      <c r="A191" s="376" t="s">
        <v>159</v>
      </c>
      <c r="B191" s="532"/>
      <c r="C191" s="472"/>
      <c r="D191" s="184" t="str">
        <f>CONCATENATE("基準年度",簡易算定_年度1!$B$15-1)</f>
        <v>基準年度-1</v>
      </c>
      <c r="E191" s="110">
        <f>簡易算定_年度1!$B$15</f>
        <v>0</v>
      </c>
      <c r="F191" s="110">
        <f>簡易算定_年度2!$B$15</f>
        <v>0</v>
      </c>
      <c r="G191" s="110">
        <f>簡易算定_年度3!$B$15</f>
        <v>0</v>
      </c>
      <c r="H191" s="108">
        <f>簡易算定_年度4!$B$15</f>
        <v>0</v>
      </c>
      <c r="I191" s="108">
        <f>簡易算定_年度5!$B$15</f>
        <v>0</v>
      </c>
      <c r="J191" s="108">
        <f>簡易算定_年度6!$B$15</f>
        <v>0</v>
      </c>
    </row>
    <row r="192" spans="1:10" x14ac:dyDescent="0.15">
      <c r="A192" s="376" t="s">
        <v>154</v>
      </c>
      <c r="B192" s="532"/>
      <c r="C192" s="472"/>
      <c r="D192" s="150">
        <f>簡易算定_年度1!Y256</f>
        <v>0</v>
      </c>
      <c r="E192" s="150">
        <f>簡易算定_年度1!Y261</f>
        <v>0</v>
      </c>
      <c r="F192" s="150">
        <f>簡易算定_年度2!Y261</f>
        <v>0</v>
      </c>
      <c r="G192" s="150">
        <f>簡易算定_年度3!Y261</f>
        <v>0</v>
      </c>
      <c r="H192" s="150">
        <f>簡易算定_年度4!Y261</f>
        <v>0</v>
      </c>
      <c r="I192" s="150">
        <f>簡易算定_年度5!Y261</f>
        <v>0</v>
      </c>
      <c r="J192" s="150">
        <f>簡易算定_年度6!Y261</f>
        <v>0</v>
      </c>
    </row>
    <row r="193" spans="1:10" ht="13.5" customHeight="1" x14ac:dyDescent="0.15">
      <c r="A193" s="384" t="s">
        <v>268</v>
      </c>
      <c r="B193" s="384"/>
      <c r="C193" s="384"/>
      <c r="D193" s="185" t="str">
        <f>IFERROR(D192/D192,"")</f>
        <v/>
      </c>
      <c r="E193" s="163" t="str">
        <f>IFERROR(E192/D192,"")</f>
        <v/>
      </c>
      <c r="F193" s="163" t="str">
        <f>IFERROR(F192/D192,"")</f>
        <v/>
      </c>
      <c r="G193" s="163" t="str">
        <f>IFERROR(G192/D192,"")</f>
        <v/>
      </c>
      <c r="H193" s="163" t="str">
        <f>IFERROR(H192/D192,"")</f>
        <v/>
      </c>
      <c r="I193" s="163" t="str">
        <f>IFERROR(I192/D192,"")</f>
        <v/>
      </c>
      <c r="J193" s="163" t="str">
        <f>IFERROR(J192/D192,"")</f>
        <v/>
      </c>
    </row>
    <row r="194" spans="1:10" x14ac:dyDescent="0.15">
      <c r="A194" s="88"/>
      <c r="B194" s="88"/>
      <c r="C194" s="88"/>
      <c r="D194" s="183"/>
      <c r="E194" s="56"/>
      <c r="F194" s="56"/>
      <c r="G194" s="56"/>
      <c r="H194" s="56"/>
      <c r="I194" s="56"/>
      <c r="J194" s="56"/>
    </row>
    <row r="195" spans="1:10" x14ac:dyDescent="0.15">
      <c r="A195" s="88"/>
      <c r="B195" s="88"/>
      <c r="C195" s="88"/>
      <c r="D195" s="183"/>
      <c r="E195" s="56"/>
      <c r="F195" s="56"/>
      <c r="G195" s="56"/>
      <c r="H195" s="56"/>
      <c r="I195" s="56"/>
      <c r="J195" s="56"/>
    </row>
    <row r="196" spans="1:10" x14ac:dyDescent="0.15">
      <c r="A196" s="88"/>
      <c r="B196" s="88"/>
      <c r="C196" s="88"/>
      <c r="D196" s="183"/>
      <c r="E196" s="56"/>
      <c r="F196" s="56"/>
      <c r="G196" s="56"/>
      <c r="H196" s="56"/>
      <c r="I196" s="56"/>
      <c r="J196" s="56"/>
    </row>
    <row r="197" spans="1:10" x14ac:dyDescent="0.15">
      <c r="A197" s="88"/>
      <c r="B197" s="88"/>
      <c r="C197" s="88"/>
      <c r="D197" s="183"/>
      <c r="E197" s="56"/>
      <c r="F197" s="56"/>
      <c r="G197" s="56"/>
      <c r="H197" s="56"/>
      <c r="I197" s="56"/>
      <c r="J197" s="56"/>
    </row>
    <row r="198" spans="1:10" x14ac:dyDescent="0.15">
      <c r="A198" s="88"/>
      <c r="B198" s="88"/>
      <c r="C198" s="88"/>
      <c r="D198" s="183"/>
      <c r="E198" s="56"/>
      <c r="F198" s="56"/>
      <c r="G198" s="56"/>
      <c r="H198" s="56"/>
      <c r="I198" s="56"/>
      <c r="J198" s="56"/>
    </row>
    <row r="199" spans="1:10" x14ac:dyDescent="0.15">
      <c r="A199" s="88"/>
      <c r="B199" s="88"/>
      <c r="C199" s="88"/>
      <c r="D199" s="183"/>
      <c r="E199" s="56"/>
      <c r="F199" s="56"/>
      <c r="G199" s="56"/>
      <c r="H199" s="56"/>
      <c r="I199" s="56"/>
      <c r="J199" s="56"/>
    </row>
    <row r="200" spans="1:10" x14ac:dyDescent="0.15">
      <c r="A200" s="88"/>
      <c r="B200" s="88"/>
      <c r="C200" s="88"/>
      <c r="D200" s="183"/>
      <c r="E200" s="56"/>
      <c r="F200" s="56"/>
      <c r="G200" s="56"/>
      <c r="H200" s="56"/>
      <c r="I200" s="56"/>
      <c r="J200" s="56"/>
    </row>
    <row r="201" spans="1:10" x14ac:dyDescent="0.15">
      <c r="A201" s="88"/>
      <c r="B201" s="88"/>
      <c r="C201" s="88"/>
      <c r="D201" s="183"/>
      <c r="E201" s="56"/>
      <c r="F201" s="56"/>
      <c r="G201" s="56"/>
      <c r="H201" s="56"/>
      <c r="I201" s="56"/>
      <c r="J201" s="56"/>
    </row>
    <row r="202" spans="1:10" x14ac:dyDescent="0.15">
      <c r="A202" s="88"/>
      <c r="B202" s="88"/>
      <c r="C202" s="88"/>
      <c r="D202" s="183"/>
      <c r="E202" s="56"/>
      <c r="F202" s="56"/>
      <c r="G202" s="56"/>
      <c r="H202" s="56"/>
      <c r="I202" s="56"/>
      <c r="J202" s="56"/>
    </row>
    <row r="203" spans="1:10" x14ac:dyDescent="0.15">
      <c r="A203" s="128"/>
      <c r="B203" s="128"/>
      <c r="C203" s="128"/>
      <c r="D203" s="128"/>
    </row>
    <row r="206" spans="1:10" x14ac:dyDescent="0.15">
      <c r="A206" s="30"/>
    </row>
  </sheetData>
  <mergeCells count="28">
    <mergeCell ref="A1:S1"/>
    <mergeCell ref="A4:F5"/>
    <mergeCell ref="A6:G6"/>
    <mergeCell ref="A137:I138"/>
    <mergeCell ref="A9:C9"/>
    <mergeCell ref="A8:C8"/>
    <mergeCell ref="A26:C26"/>
    <mergeCell ref="A25:C25"/>
    <mergeCell ref="A44:C44"/>
    <mergeCell ref="A43:C43"/>
    <mergeCell ref="A59:C59"/>
    <mergeCell ref="A58:C58"/>
    <mergeCell ref="A81:C81"/>
    <mergeCell ref="A80:C80"/>
    <mergeCell ref="A102:C102"/>
    <mergeCell ref="A101:C101"/>
    <mergeCell ref="A120:C120"/>
    <mergeCell ref="A119:C119"/>
    <mergeCell ref="A142:C142"/>
    <mergeCell ref="A141:C141"/>
    <mergeCell ref="A193:C193"/>
    <mergeCell ref="A157:C157"/>
    <mergeCell ref="A156:C156"/>
    <mergeCell ref="A175:C175"/>
    <mergeCell ref="A192:C192"/>
    <mergeCell ref="A191:C191"/>
    <mergeCell ref="A174:C174"/>
    <mergeCell ref="A176:C176"/>
  </mergeCells>
  <phoneticPr fontId="4"/>
  <pageMargins left="0.70866141732283472" right="0.70866141732283472" top="0.74803149606299213" bottom="0.74803149606299213" header="0.31496062992125984" footer="0.31496062992125984"/>
  <pageSetup paperSize="8" scale="65" fitToHeight="2" orientation="portrait" cellComments="asDisplayed" r:id="rId1"/>
  <rowBreaks count="1" manualBreakCount="1">
    <brk id="115" max="1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記入方法</vt:lpstr>
      <vt:lpstr>記入例</vt:lpstr>
      <vt:lpstr>簡易算定_年度1</vt:lpstr>
      <vt:lpstr>簡易算定_年度2</vt:lpstr>
      <vt:lpstr>簡易算定_年度3</vt:lpstr>
      <vt:lpstr>簡易算定_年度4</vt:lpstr>
      <vt:lpstr>簡易算定_年度5</vt:lpstr>
      <vt:lpstr>簡易算定_年度6</vt:lpstr>
      <vt:lpstr>取りまとめ・グラフ</vt:lpstr>
      <vt:lpstr>原本</vt:lpstr>
      <vt:lpstr>簡易算定_年度1!Print_Area</vt:lpstr>
      <vt:lpstr>簡易算定_年度2!Print_Area</vt:lpstr>
      <vt:lpstr>簡易算定_年度3!Print_Area</vt:lpstr>
      <vt:lpstr>簡易算定_年度4!Print_Area</vt:lpstr>
      <vt:lpstr>簡易算定_年度5!Print_Area</vt:lpstr>
      <vt:lpstr>簡易算定_年度6!Print_Area</vt:lpstr>
      <vt:lpstr>記入方法!Print_Area</vt:lpstr>
      <vt:lpstr>記入例!Print_Area</vt:lpstr>
      <vt:lpstr>原本!Print_Area</vt:lpstr>
      <vt:lpstr>取りまとめ・グラフ!Print_Area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菅生 直美</cp:lastModifiedBy>
  <cp:lastPrinted>2018-07-11T03:05:42Z</cp:lastPrinted>
  <dcterms:created xsi:type="dcterms:W3CDTF">2018-02-01T08:38:25Z</dcterms:created>
  <dcterms:modified xsi:type="dcterms:W3CDTF">2018-07-11T04:28:52Z</dcterms:modified>
</cp:coreProperties>
</file>