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Users\yunishino\Desktop\新しいフォルダー\"/>
    </mc:Choice>
  </mc:AlternateContent>
  <xr:revisionPtr revIDLastSave="0" documentId="13_ncr:1_{4CDB9E43-6368-4605-AD59-D0CAF25C8118}" xr6:coauthVersionLast="46" xr6:coauthVersionMax="46" xr10:uidLastSave="{00000000-0000-0000-0000-000000000000}"/>
  <workbookProtection workbookAlgorithmName="SHA-512" workbookHashValue="Moyqsqdg6TLQcOMfXCy0a1p39Cn66dfApO3E4PbYFSDUckzMKlLXHQqgZ8nDX0iALHjlv88bmfLhSe6n2GuyTg==" workbookSaltValue="EH2J/ndsF13umBGd4WxDOQ==" workbookSpinCount="100000" lockStructure="1"/>
  <bookViews>
    <workbookView xWindow="-108" yWindow="-108" windowWidth="22320" windowHeight="14616" activeTab="1" xr2:uid="{00000000-000D-0000-FFFF-FFFF00000000}"/>
  </bookViews>
  <sheets>
    <sheet name="更新履歴" sheetId="4" r:id="rId1"/>
    <sheet name="算定シート" sheetId="1" r:id="rId2"/>
    <sheet name="非表示シート⇒" sheetId="3" state="hidden" r:id="rId3"/>
    <sheet name="集計用" sheetId="2" state="hidden" r:id="rId4"/>
  </sheets>
  <definedNames>
    <definedName name="_xlnm.Print_Area" localSheetId="1">算定シート!$B$2:$M$100</definedName>
    <definedName name="計1部位" localSheetId="0">#REF!</definedName>
    <definedName name="計1部位">#REF!</definedName>
    <definedName name="計2部位" localSheetId="0">#REF!</definedName>
    <definedName name="計2部位">#REF!</definedName>
    <definedName name="計3部位" localSheetId="0">#REF!</definedName>
    <definedName name="計3部位">#REF!</definedName>
    <definedName name="計4部位" localSheetId="0">#REF!</definedName>
    <definedName name="計4部位">#REF!</definedName>
    <definedName name="燃料種">#N/A</definedName>
    <definedName name="変更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8" i="1" l="1"/>
  <c r="D110" i="1"/>
  <c r="D108" i="1" a="1"/>
  <c r="D108" i="1" s="1"/>
  <c r="D88" i="1"/>
  <c r="D87" i="1"/>
  <c r="D86" i="1"/>
  <c r="D85" i="1"/>
  <c r="D84" i="1"/>
  <c r="D83" i="1"/>
  <c r="D82" i="1"/>
  <c r="D81" i="1"/>
  <c r="D80" i="1"/>
  <c r="D79" i="1"/>
  <c r="I44" i="1" l="1"/>
  <c r="H44" i="1"/>
  <c r="P38" i="1" l="1"/>
  <c r="E82" i="1" s="1"/>
  <c r="K96" i="1" s="1"/>
  <c r="Q30" i="1"/>
  <c r="P69" i="1"/>
  <c r="L38" i="1" l="1"/>
  <c r="L69" i="1"/>
  <c r="A2" i="2" l="1"/>
  <c r="C2" i="2" l="1"/>
  <c r="L110" i="1" l="1"/>
  <c r="D106" i="1" l="1" a="1"/>
  <c r="D106" i="1" s="1"/>
  <c r="K81" i="1" l="1"/>
  <c r="K83" i="1"/>
  <c r="K84" i="1"/>
  <c r="K88" i="1"/>
  <c r="K79" i="1"/>
  <c r="K86" i="1" l="1"/>
  <c r="K87" i="1"/>
  <c r="B2" i="2" l="1"/>
  <c r="K82" i="1"/>
  <c r="K80" i="1"/>
  <c r="K85" i="1" l="1"/>
  <c r="K89" i="1" s="1"/>
  <c r="D98" i="1" s="1"/>
  <c r="D96" i="1" l="1"/>
  <c r="D100" i="1"/>
  <c r="K100" i="1" s="1"/>
  <c r="K98"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<sst xmlns="http://schemas.openxmlformats.org/spreadsheetml/2006/main" count="267" uniqueCount="159">
  <si>
    <t>事業による導入量</t>
    <rPh sb="0" eb="2">
      <t>ジギョウ</t>
    </rPh>
    <rPh sb="5" eb="7">
      <t>ドウニュウ</t>
    </rPh>
    <rPh sb="7" eb="8">
      <t>リョウ</t>
    </rPh>
    <phoneticPr fontId="2"/>
  </si>
  <si>
    <t>エネルギー
種別</t>
    <rPh sb="6" eb="8">
      <t>シュベツ</t>
    </rPh>
    <phoneticPr fontId="2"/>
  </si>
  <si>
    <t>排出係数</t>
    <rPh sb="0" eb="2">
      <t>ハイシュツ</t>
    </rPh>
    <rPh sb="2" eb="4">
      <t>ケイスウ</t>
    </rPh>
    <phoneticPr fontId="2"/>
  </si>
  <si>
    <t>導入前</t>
    <rPh sb="0" eb="2">
      <t>ドウニュウ</t>
    </rPh>
    <rPh sb="2" eb="3">
      <t>マエ</t>
    </rPh>
    <phoneticPr fontId="2"/>
  </si>
  <si>
    <t>導入後</t>
    <rPh sb="0" eb="2">
      <t>ドウニュウ</t>
    </rPh>
    <rPh sb="2" eb="3">
      <t>ゴ</t>
    </rPh>
    <phoneticPr fontId="2"/>
  </si>
  <si>
    <t>単　位</t>
    <rPh sb="0" eb="1">
      <t>タン</t>
    </rPh>
    <rPh sb="2" eb="3">
      <t>イ</t>
    </rPh>
    <phoneticPr fontId="2"/>
  </si>
  <si>
    <t>ガソリン</t>
    <phoneticPr fontId="2"/>
  </si>
  <si>
    <t>kgCO2/L</t>
  </si>
  <si>
    <t>軽油</t>
    <rPh sb="0" eb="2">
      <t>ケイユ</t>
    </rPh>
    <phoneticPr fontId="2"/>
  </si>
  <si>
    <t>電力</t>
    <rPh sb="0" eb="2">
      <t>デンリョク</t>
    </rPh>
    <phoneticPr fontId="2"/>
  </si>
  <si>
    <t>kgCO2/kWh</t>
  </si>
  <si>
    <t>LPG（重量ベース）</t>
    <rPh sb="4" eb="6">
      <t>ジュウリョウ</t>
    </rPh>
    <phoneticPr fontId="2"/>
  </si>
  <si>
    <t>kgCO2/kg</t>
    <phoneticPr fontId="2"/>
  </si>
  <si>
    <t>LPG（体積ベース）</t>
    <rPh sb="4" eb="6">
      <t>タイセキ</t>
    </rPh>
    <phoneticPr fontId="2"/>
  </si>
  <si>
    <t>kgCO2/L</t>
    <phoneticPr fontId="2"/>
  </si>
  <si>
    <t>A重油</t>
    <rPh sb="1" eb="3">
      <t>ジュウユ</t>
    </rPh>
    <phoneticPr fontId="2"/>
  </si>
  <si>
    <t>B・C重油</t>
    <rPh sb="3" eb="5">
      <t>ジュウユ</t>
    </rPh>
    <phoneticPr fontId="2"/>
  </si>
  <si>
    <t>その他</t>
    <rPh sb="2" eb="3">
      <t>タ</t>
    </rPh>
    <phoneticPr fontId="2"/>
  </si>
  <si>
    <t>結果（CO2削減効果）</t>
    <rPh sb="0" eb="1">
      <t>ケッ</t>
    </rPh>
    <rPh sb="1" eb="2">
      <t>カ</t>
    </rPh>
    <rPh sb="6" eb="8">
      <t>サクゲン</t>
    </rPh>
    <rPh sb="8" eb="10">
      <t>コウカ</t>
    </rPh>
    <phoneticPr fontId="2"/>
  </si>
  <si>
    <t>再エネ/未利用熱</t>
    <rPh sb="0" eb="1">
      <t>サイ</t>
    </rPh>
    <rPh sb="4" eb="7">
      <t>ミリヨウ</t>
    </rPh>
    <rPh sb="7" eb="8">
      <t>ネツ</t>
    </rPh>
    <phoneticPr fontId="2"/>
  </si>
  <si>
    <t>灯油</t>
    <rPh sb="0" eb="2">
      <t>トウユ</t>
    </rPh>
    <phoneticPr fontId="1"/>
  </si>
  <si>
    <t>都市ガス</t>
    <rPh sb="0" eb="2">
      <t>トシ</t>
    </rPh>
    <phoneticPr fontId="1"/>
  </si>
  <si>
    <t>kgCO2/L</t>
    <phoneticPr fontId="1"/>
  </si>
  <si>
    <t>kgCO2/Nm3</t>
    <phoneticPr fontId="1"/>
  </si>
  <si>
    <t>新規</t>
    <rPh sb="0" eb="2">
      <t>シンキ</t>
    </rPh>
    <phoneticPr fontId="2"/>
  </si>
  <si>
    <t>台</t>
    <rPh sb="0" eb="1">
      <t>ダイ</t>
    </rPh>
    <phoneticPr fontId="2"/>
  </si>
  <si>
    <t>法定</t>
    <rPh sb="0" eb="2">
      <t>ホウテイ</t>
    </rPh>
    <phoneticPr fontId="2"/>
  </si>
  <si>
    <t>kg</t>
    <phoneticPr fontId="2"/>
  </si>
  <si>
    <t>設備の導入方法</t>
    <rPh sb="0" eb="2">
      <t>セツビ</t>
    </rPh>
    <rPh sb="3" eb="5">
      <t>ドウニュウ</t>
    </rPh>
    <rPh sb="5" eb="7">
      <t>ホウホウ</t>
    </rPh>
    <phoneticPr fontId="2"/>
  </si>
  <si>
    <t>代替</t>
    <rPh sb="0" eb="2">
      <t>ダイタイ</t>
    </rPh>
    <phoneticPr fontId="2"/>
  </si>
  <si>
    <t>都市ガス</t>
    <rPh sb="0" eb="2">
      <t>トシ</t>
    </rPh>
    <phoneticPr fontId="2"/>
  </si>
  <si>
    <t>基</t>
    <rPh sb="0" eb="1">
      <t>キ</t>
    </rPh>
    <phoneticPr fontId="2"/>
  </si>
  <si>
    <t>想定</t>
    <rPh sb="0" eb="2">
      <t>ソウテイ</t>
    </rPh>
    <phoneticPr fontId="2"/>
  </si>
  <si>
    <t>Nm3</t>
    <phoneticPr fontId="2"/>
  </si>
  <si>
    <t>設備名称・型番</t>
    <rPh sb="0" eb="2">
      <t>セツビ</t>
    </rPh>
    <rPh sb="2" eb="4">
      <t>メイショウ</t>
    </rPh>
    <rPh sb="5" eb="7">
      <t>カタバン</t>
    </rPh>
    <phoneticPr fontId="2"/>
  </si>
  <si>
    <t>燃料種</t>
    <rPh sb="0" eb="2">
      <t>ネンリョウ</t>
    </rPh>
    <rPh sb="2" eb="3">
      <t>シュ</t>
    </rPh>
    <phoneticPr fontId="2"/>
  </si>
  <si>
    <t>換算単位</t>
    <rPh sb="0" eb="2">
      <t>カンサン</t>
    </rPh>
    <rPh sb="2" eb="4">
      <t>タンイ</t>
    </rPh>
    <phoneticPr fontId="2"/>
  </si>
  <si>
    <t>発熱量</t>
    <rPh sb="0" eb="2">
      <t>ハツネツ</t>
    </rPh>
    <rPh sb="2" eb="3">
      <t>リョウ</t>
    </rPh>
    <phoneticPr fontId="2"/>
  </si>
  <si>
    <t>導入設備の種類</t>
    <rPh sb="0" eb="2">
      <t>ドウニュウ</t>
    </rPh>
    <rPh sb="2" eb="4">
      <t>セツビ</t>
    </rPh>
    <rPh sb="5" eb="7">
      <t>シュルイ</t>
    </rPh>
    <phoneticPr fontId="2"/>
  </si>
  <si>
    <t>導入設備単位</t>
    <rPh sb="0" eb="2">
      <t>ドウニュウ</t>
    </rPh>
    <rPh sb="2" eb="4">
      <t>セツビ</t>
    </rPh>
    <rPh sb="4" eb="6">
      <t>タンイ</t>
    </rPh>
    <phoneticPr fontId="2"/>
  </si>
  <si>
    <t>ガソリン</t>
  </si>
  <si>
    <t>L</t>
    <phoneticPr fontId="2"/>
  </si>
  <si>
    <t>GJ/L</t>
    <phoneticPr fontId="2"/>
  </si>
  <si>
    <t>導入する設備の種類を選択してください。</t>
    <rPh sb="0" eb="2">
      <t>ドウニュウ</t>
    </rPh>
    <rPh sb="4" eb="6">
      <t>セツビ</t>
    </rPh>
    <rPh sb="7" eb="9">
      <t>シュルイ</t>
    </rPh>
    <rPh sb="10" eb="12">
      <t>センタク</t>
    </rPh>
    <phoneticPr fontId="2"/>
  </si>
  <si>
    <t>kWh</t>
    <phoneticPr fontId="2"/>
  </si>
  <si>
    <t>GJ/kWh</t>
    <phoneticPr fontId="2"/>
  </si>
  <si>
    <t>kgCO2/kg</t>
  </si>
  <si>
    <t>GJ/kg</t>
    <phoneticPr fontId="2"/>
  </si>
  <si>
    <t>耐用年数</t>
    <rPh sb="0" eb="2">
      <t>タイヨウ</t>
    </rPh>
    <rPh sb="2" eb="4">
      <t>ネンスウ</t>
    </rPh>
    <phoneticPr fontId="2"/>
  </si>
  <si>
    <t>年</t>
    <rPh sb="0" eb="1">
      <t>ネン</t>
    </rPh>
    <phoneticPr fontId="1"/>
  </si>
  <si>
    <t>kgCO2/Nm3</t>
  </si>
  <si>
    <t>GJ/Nm3</t>
    <phoneticPr fontId="2"/>
  </si>
  <si>
    <t>水素</t>
    <rPh sb="0" eb="2">
      <t>スイソ</t>
    </rPh>
    <phoneticPr fontId="2"/>
  </si>
  <si>
    <t>新規設備の導入の場合</t>
    <rPh sb="0" eb="2">
      <t>シンキ</t>
    </rPh>
    <rPh sb="2" eb="4">
      <t>セツビ</t>
    </rPh>
    <rPh sb="5" eb="7">
      <t>ドウニュウ</t>
    </rPh>
    <rPh sb="8" eb="10">
      <t>バアイ</t>
    </rPh>
    <phoneticPr fontId="2"/>
  </si>
  <si>
    <t>GJ</t>
    <phoneticPr fontId="2"/>
  </si>
  <si>
    <t>代替される従来の
エネルギー量</t>
    <rPh sb="0" eb="2">
      <t>ダイタイ</t>
    </rPh>
    <rPh sb="5" eb="7">
      <t>ジュウライ</t>
    </rPh>
    <rPh sb="14" eb="15">
      <t>リョウ</t>
    </rPh>
    <phoneticPr fontId="2"/>
  </si>
  <si>
    <t>既存設備の代替導入の場合</t>
    <rPh sb="0" eb="2">
      <t>キソン</t>
    </rPh>
    <rPh sb="2" eb="4">
      <t>セツビ</t>
    </rPh>
    <rPh sb="5" eb="7">
      <t>ダイタイ</t>
    </rPh>
    <rPh sb="7" eb="9">
      <t>ドウニュウ</t>
    </rPh>
    <rPh sb="10" eb="12">
      <t>バアイ</t>
    </rPh>
    <phoneticPr fontId="2"/>
  </si>
  <si>
    <r>
      <t>導入</t>
    </r>
    <r>
      <rPr>
        <b/>
        <u/>
        <sz val="14"/>
        <color theme="0"/>
        <rFont val="ＭＳ Ｐゴシック"/>
        <family val="3"/>
        <charset val="128"/>
      </rPr>
      <t>前</t>
    </r>
    <r>
      <rPr>
        <sz val="14"/>
        <color theme="0"/>
        <rFont val="ＭＳ Ｐゴシック"/>
        <family val="3"/>
        <charset val="128"/>
      </rPr>
      <t>CO2排出量</t>
    </r>
    <rPh sb="0" eb="2">
      <t>ドウニュウ</t>
    </rPh>
    <rPh sb="2" eb="3">
      <t>マエ</t>
    </rPh>
    <rPh sb="6" eb="8">
      <t>ハイシュツ</t>
    </rPh>
    <rPh sb="8" eb="9">
      <t>リョウ</t>
    </rPh>
    <phoneticPr fontId="2"/>
  </si>
  <si>
    <r>
      <t>[</t>
    </r>
    <r>
      <rPr>
        <b/>
        <u/>
        <sz val="12"/>
        <color theme="1"/>
        <rFont val="ＭＳ Ｐゴシック"/>
        <family val="3"/>
        <charset val="128"/>
      </rPr>
      <t>kg</t>
    </r>
    <r>
      <rPr>
        <sz val="12"/>
        <color theme="1"/>
        <rFont val="ＭＳ Ｐゴシック"/>
        <family val="3"/>
        <charset val="128"/>
      </rPr>
      <t>CO2/年]</t>
    </r>
    <rPh sb="7" eb="8">
      <t>ネン</t>
    </rPh>
    <phoneticPr fontId="2"/>
  </si>
  <si>
    <r>
      <t>導入</t>
    </r>
    <r>
      <rPr>
        <b/>
        <u/>
        <sz val="14"/>
        <color theme="0"/>
        <rFont val="ＭＳ Ｐゴシック"/>
        <family val="3"/>
        <charset val="128"/>
      </rPr>
      <t>後</t>
    </r>
    <r>
      <rPr>
        <sz val="14"/>
        <color theme="0"/>
        <rFont val="ＭＳ Ｐゴシック"/>
        <family val="3"/>
        <charset val="128"/>
      </rPr>
      <t>CO2排出量</t>
    </r>
    <rPh sb="0" eb="2">
      <t>ドウニュウ</t>
    </rPh>
    <rPh sb="2" eb="3">
      <t>ゴ</t>
    </rPh>
    <rPh sb="6" eb="8">
      <t>ハイシュツ</t>
    </rPh>
    <rPh sb="8" eb="9">
      <t>リョウ</t>
    </rPh>
    <phoneticPr fontId="2"/>
  </si>
  <si>
    <r>
      <rPr>
        <b/>
        <u/>
        <sz val="14"/>
        <color theme="0"/>
        <rFont val="ＭＳ Ｐゴシック"/>
        <family val="3"/>
        <charset val="128"/>
      </rPr>
      <t>年間</t>
    </r>
    <r>
      <rPr>
        <sz val="14"/>
        <color theme="0"/>
        <rFont val="ＭＳ Ｐゴシック"/>
        <family val="3"/>
        <charset val="128"/>
      </rPr>
      <t>CO2削減量</t>
    </r>
    <rPh sb="0" eb="2">
      <t>ネンカン</t>
    </rPh>
    <rPh sb="5" eb="7">
      <t>サクゲン</t>
    </rPh>
    <rPh sb="7" eb="8">
      <t>リョウ</t>
    </rPh>
    <phoneticPr fontId="2"/>
  </si>
  <si>
    <r>
      <t>[</t>
    </r>
    <r>
      <rPr>
        <b/>
        <u/>
        <sz val="12"/>
        <color theme="1"/>
        <rFont val="ＭＳ Ｐゴシック"/>
        <family val="3"/>
        <charset val="128"/>
      </rPr>
      <t>t</t>
    </r>
    <r>
      <rPr>
        <sz val="12"/>
        <color theme="1"/>
        <rFont val="ＭＳ Ｐゴシック"/>
        <family val="3"/>
        <charset val="128"/>
      </rPr>
      <t>CO2/年]</t>
    </r>
    <rPh sb="6" eb="7">
      <t>ネン</t>
    </rPh>
    <phoneticPr fontId="2"/>
  </si>
  <si>
    <t>×耐用年数</t>
    <rPh sb="1" eb="3">
      <t>タイヨウ</t>
    </rPh>
    <rPh sb="3" eb="5">
      <t>ネンスウ</t>
    </rPh>
    <phoneticPr fontId="1"/>
  </si>
  <si>
    <r>
      <rPr>
        <b/>
        <u/>
        <sz val="14"/>
        <color theme="0"/>
        <rFont val="ＭＳ Ｐゴシック"/>
        <family val="3"/>
        <charset val="128"/>
      </rPr>
      <t>累計</t>
    </r>
    <r>
      <rPr>
        <sz val="14"/>
        <color theme="0"/>
        <rFont val="ＭＳ Ｐゴシック"/>
        <family val="3"/>
        <charset val="128"/>
      </rPr>
      <t>CO2削減量</t>
    </r>
    <rPh sb="0" eb="2">
      <t>ルイケイ</t>
    </rPh>
    <rPh sb="5" eb="7">
      <t>サクゲン</t>
    </rPh>
    <rPh sb="7" eb="8">
      <t>リョウ</t>
    </rPh>
    <phoneticPr fontId="2"/>
  </si>
  <si>
    <r>
      <t>[</t>
    </r>
    <r>
      <rPr>
        <b/>
        <u/>
        <sz val="12"/>
        <color theme="1"/>
        <rFont val="ＭＳ Ｐゴシック"/>
        <family val="3"/>
        <charset val="128"/>
      </rPr>
      <t>kg</t>
    </r>
    <r>
      <rPr>
        <sz val="12"/>
        <color theme="1"/>
        <rFont val="ＭＳ Ｐゴシック"/>
        <family val="3"/>
        <charset val="128"/>
      </rPr>
      <t>CO2]</t>
    </r>
    <phoneticPr fontId="2"/>
  </si>
  <si>
    <r>
      <t>[</t>
    </r>
    <r>
      <rPr>
        <b/>
        <u/>
        <sz val="12"/>
        <color theme="1"/>
        <rFont val="ＭＳ Ｐゴシック"/>
        <family val="3"/>
        <charset val="128"/>
      </rPr>
      <t>t</t>
    </r>
    <r>
      <rPr>
        <sz val="12"/>
        <color theme="1"/>
        <rFont val="ＭＳ Ｐゴシック"/>
        <family val="3"/>
        <charset val="128"/>
      </rPr>
      <t>CO2]</t>
    </r>
    <phoneticPr fontId="2"/>
  </si>
  <si>
    <t>-</t>
    <phoneticPr fontId="1"/>
  </si>
  <si>
    <t>h</t>
    <phoneticPr fontId="1"/>
  </si>
  <si>
    <t>kW</t>
    <phoneticPr fontId="1"/>
  </si>
  <si>
    <t>想定年間稼働時間</t>
    <rPh sb="0" eb="2">
      <t>ソウテイ</t>
    </rPh>
    <rPh sb="2" eb="4">
      <t>ネンカン</t>
    </rPh>
    <rPh sb="4" eb="6">
      <t>カドウ</t>
    </rPh>
    <rPh sb="6" eb="8">
      <t>ジカン</t>
    </rPh>
    <phoneticPr fontId="2"/>
  </si>
  <si>
    <t>導入設備</t>
    <rPh sb="0" eb="2">
      <t>ドウニュウ</t>
    </rPh>
    <rPh sb="2" eb="4">
      <t>セツビ</t>
    </rPh>
    <phoneticPr fontId="1"/>
  </si>
  <si>
    <t>代替燃料</t>
    <rPh sb="0" eb="2">
      <t>ダイタイ</t>
    </rPh>
    <rPh sb="2" eb="4">
      <t>ネンリョウ</t>
    </rPh>
    <phoneticPr fontId="1"/>
  </si>
  <si>
    <t>導入単位</t>
    <rPh sb="0" eb="2">
      <t>ドウニュウ</t>
    </rPh>
    <rPh sb="2" eb="4">
      <t>タンイ</t>
    </rPh>
    <phoneticPr fontId="1"/>
  </si>
  <si>
    <t>法定耐用年数</t>
    <rPh sb="0" eb="2">
      <t>ホウテイ</t>
    </rPh>
    <rPh sb="2" eb="4">
      <t>タイヨウ</t>
    </rPh>
    <rPh sb="4" eb="6">
      <t>ネンスウ</t>
    </rPh>
    <phoneticPr fontId="1"/>
  </si>
  <si>
    <t>耐用年数選択欄</t>
  </si>
  <si>
    <t>導入方法</t>
    <rPh sb="0" eb="2">
      <t>ドウニュウ</t>
    </rPh>
    <rPh sb="2" eb="4">
      <t>ホウホウ</t>
    </rPh>
    <phoneticPr fontId="1"/>
  </si>
  <si>
    <t>発熱量単位</t>
    <rPh sb="0" eb="2">
      <t>ハツネツ</t>
    </rPh>
    <rPh sb="2" eb="3">
      <t>リョウ</t>
    </rPh>
    <rPh sb="3" eb="5">
      <t>タンイ</t>
    </rPh>
    <phoneticPr fontId="1"/>
  </si>
  <si>
    <t>排出係数単位</t>
    <rPh sb="0" eb="2">
      <t>ハイシュツ</t>
    </rPh>
    <rPh sb="2" eb="4">
      <t>ケイスウ</t>
    </rPh>
    <rPh sb="4" eb="6">
      <t>タンイ</t>
    </rPh>
    <phoneticPr fontId="1"/>
  </si>
  <si>
    <t>選択してください</t>
    <rPh sb="0" eb="2">
      <t>センタク</t>
    </rPh>
    <phoneticPr fontId="1"/>
  </si>
  <si>
    <t>太陽熱利用</t>
    <rPh sb="0" eb="3">
      <t>タイヨウネツ</t>
    </rPh>
    <rPh sb="3" eb="5">
      <t>リヨウ</t>
    </rPh>
    <phoneticPr fontId="2"/>
  </si>
  <si>
    <t>温泉熱利用</t>
    <rPh sb="0" eb="2">
      <t>オンセン</t>
    </rPh>
    <rPh sb="2" eb="3">
      <t>ネツ</t>
    </rPh>
    <rPh sb="3" eb="5">
      <t>リヨウ</t>
    </rPh>
    <phoneticPr fontId="2"/>
  </si>
  <si>
    <t>下水熱利用</t>
    <rPh sb="0" eb="2">
      <t>ゲスイ</t>
    </rPh>
    <rPh sb="2" eb="3">
      <t>ネツ</t>
    </rPh>
    <rPh sb="3" eb="5">
      <t>リヨウ</t>
    </rPh>
    <phoneticPr fontId="1"/>
  </si>
  <si>
    <t>基</t>
    <rPh sb="0" eb="1">
      <t>キ</t>
    </rPh>
    <phoneticPr fontId="1"/>
  </si>
  <si>
    <t>灯油</t>
    <rPh sb="0" eb="2">
      <t>トウユ</t>
    </rPh>
    <phoneticPr fontId="2"/>
  </si>
  <si>
    <t>灯油</t>
    <phoneticPr fontId="1"/>
  </si>
  <si>
    <t>A重油</t>
    <phoneticPr fontId="1"/>
  </si>
  <si>
    <t>B・C重油</t>
    <phoneticPr fontId="1"/>
  </si>
  <si>
    <t>L</t>
    <phoneticPr fontId="1"/>
  </si>
  <si>
    <t>GJ</t>
    <phoneticPr fontId="1"/>
  </si>
  <si>
    <t>エネルギー種の入力方法</t>
    <rPh sb="5" eb="6">
      <t>シュ</t>
    </rPh>
    <rPh sb="7" eb="9">
      <t>ニュウリョク</t>
    </rPh>
    <rPh sb="9" eb="11">
      <t>ホウホウ</t>
    </rPh>
    <phoneticPr fontId="1"/>
  </si>
  <si>
    <t>自動</t>
    <rPh sb="0" eb="2">
      <t>ジドウ</t>
    </rPh>
    <phoneticPr fontId="1"/>
  </si>
  <si>
    <t>手動</t>
    <rPh sb="0" eb="2">
      <t>シュドウ</t>
    </rPh>
    <phoneticPr fontId="1"/>
  </si>
  <si>
    <t>記入確認欄</t>
    <rPh sb="0" eb="2">
      <t>キニュウ</t>
    </rPh>
    <rPh sb="2" eb="4">
      <t>カクニン</t>
    </rPh>
    <rPh sb="4" eb="5">
      <t>ラン</t>
    </rPh>
    <phoneticPr fontId="1"/>
  </si>
  <si>
    <t>D13</t>
    <phoneticPr fontId="1"/>
  </si>
  <si>
    <t>D17</t>
    <phoneticPr fontId="1"/>
  </si>
  <si>
    <t>軽油</t>
    <rPh sb="0" eb="2">
      <t>ケイユ</t>
    </rPh>
    <phoneticPr fontId="1"/>
  </si>
  <si>
    <t>チェック項目</t>
    <rPh sb="4" eb="6">
      <t>コウモク</t>
    </rPh>
    <phoneticPr fontId="1"/>
  </si>
  <si>
    <t>該当セル</t>
    <rPh sb="0" eb="2">
      <t>ガイトウ</t>
    </rPh>
    <phoneticPr fontId="1"/>
  </si>
  <si>
    <t>○○県××市</t>
    <rPh sb="2" eb="3">
      <t>ケン</t>
    </rPh>
    <rPh sb="5" eb="6">
      <t>シ</t>
    </rPh>
    <phoneticPr fontId="2"/>
  </si>
  <si>
    <t>選択してください</t>
    <rPh sb="0" eb="2">
      <t>センタク</t>
    </rPh>
    <phoneticPr fontId="2"/>
  </si>
  <si>
    <t>その他</t>
    <rPh sb="2" eb="3">
      <t>タ</t>
    </rPh>
    <phoneticPr fontId="1"/>
  </si>
  <si>
    <t>所定のエネルギー種別以外のエネルギーを使用する場合は、所定の項目に排出係数を記入してください。</t>
    <phoneticPr fontId="2"/>
  </si>
  <si>
    <t>年間CO2削減原単位</t>
    <rPh sb="5" eb="7">
      <t>サクゲン</t>
    </rPh>
    <rPh sb="7" eb="10">
      <t>ゲンタンイ</t>
    </rPh>
    <phoneticPr fontId="2"/>
  </si>
  <si>
    <t>年間エネルギー消費量</t>
    <rPh sb="0" eb="2">
      <t>ネンカン</t>
    </rPh>
    <rPh sb="7" eb="9">
      <t>ショウヒ</t>
    </rPh>
    <rPh sb="9" eb="10">
      <t>リョウ</t>
    </rPh>
    <phoneticPr fontId="2"/>
  </si>
  <si>
    <t>導入単位は、導入設備の種類に応じて自動入力されます。</t>
    <rPh sb="0" eb="2">
      <t>ドウニュウ</t>
    </rPh>
    <rPh sb="2" eb="4">
      <t>タンイ</t>
    </rPh>
    <rPh sb="6" eb="8">
      <t>ドウニュウ</t>
    </rPh>
    <rPh sb="8" eb="10">
      <t>セツビ</t>
    </rPh>
    <rPh sb="11" eb="13">
      <t>シュルイ</t>
    </rPh>
    <rPh sb="14" eb="15">
      <t>オウ</t>
    </rPh>
    <rPh sb="17" eb="19">
      <t>ジドウ</t>
    </rPh>
    <rPh sb="19" eb="21">
      <t>ニュウリョク</t>
    </rPh>
    <phoneticPr fontId="2"/>
  </si>
  <si>
    <t>導入設備数</t>
    <rPh sb="0" eb="2">
      <t>ドウニュウ</t>
    </rPh>
    <rPh sb="2" eb="4">
      <t>セツビ</t>
    </rPh>
    <rPh sb="4" eb="5">
      <t>スウ</t>
    </rPh>
    <phoneticPr fontId="2"/>
  </si>
  <si>
    <t>導入設備数を記入してください。</t>
    <rPh sb="0" eb="2">
      <t>ドウニュウ</t>
    </rPh>
    <rPh sb="2" eb="4">
      <t>セツビ</t>
    </rPh>
    <rPh sb="4" eb="5">
      <t>スウ</t>
    </rPh>
    <rPh sb="6" eb="8">
      <t>キニュウ</t>
    </rPh>
    <phoneticPr fontId="2"/>
  </si>
  <si>
    <t>エネルギー種の
設定根拠</t>
    <rPh sb="5" eb="6">
      <t>シュ</t>
    </rPh>
    <rPh sb="8" eb="10">
      <t>セッテイ</t>
    </rPh>
    <rPh sb="10" eb="12">
      <t>コンキョ</t>
    </rPh>
    <phoneticPr fontId="2"/>
  </si>
  <si>
    <t>エネルギー種を変更した場合にはその根拠を記載してください。その根拠となる資料がある場合は、資料名、発行年、発行者、URL等を記載してください。添付ファイルの場合はそのファイル名を記載してください。</t>
    <rPh sb="20" eb="22">
      <t>キサイ</t>
    </rPh>
    <rPh sb="31" eb="33">
      <t>コンキョ</t>
    </rPh>
    <rPh sb="36" eb="38">
      <t>シリョウ</t>
    </rPh>
    <rPh sb="71" eb="73">
      <t>テンプ</t>
    </rPh>
    <rPh sb="78" eb="80">
      <t>バアイ</t>
    </rPh>
    <rPh sb="87" eb="88">
      <t>メイ</t>
    </rPh>
    <rPh sb="89" eb="91">
      <t>キサイ</t>
    </rPh>
    <phoneticPr fontId="2"/>
  </si>
  <si>
    <t>入力の有無</t>
    <rPh sb="0" eb="2">
      <t>ニュウリョク</t>
    </rPh>
    <rPh sb="3" eb="5">
      <t>ウム</t>
    </rPh>
    <phoneticPr fontId="1"/>
  </si>
  <si>
    <t>入力漏れ確認用</t>
    <rPh sb="0" eb="2">
      <t>ニュウリョク</t>
    </rPh>
    <rPh sb="2" eb="3">
      <t>モ</t>
    </rPh>
    <rPh sb="4" eb="7">
      <t>カクニンヨウ</t>
    </rPh>
    <phoneticPr fontId="2"/>
  </si>
  <si>
    <t>地中熱利用</t>
    <rPh sb="0" eb="2">
      <t>チチュウ</t>
    </rPh>
    <rPh sb="2" eb="3">
      <t>ネツ</t>
    </rPh>
    <rPh sb="3" eb="5">
      <t>リヨウ</t>
    </rPh>
    <phoneticPr fontId="2"/>
  </si>
  <si>
    <t>自治体名</t>
    <rPh sb="0" eb="3">
      <t>ジチタイ</t>
    </rPh>
    <rPh sb="3" eb="4">
      <t>メイ</t>
    </rPh>
    <phoneticPr fontId="2"/>
  </si>
  <si>
    <t>導入設備のエネルギー消費量</t>
    <rPh sb="0" eb="2">
      <t>ドウニュウ</t>
    </rPh>
    <rPh sb="2" eb="4">
      <t>セツビ</t>
    </rPh>
    <rPh sb="10" eb="12">
      <t>ショウヒ</t>
    </rPh>
    <rPh sb="12" eb="13">
      <t>リョウ</t>
    </rPh>
    <phoneticPr fontId="2"/>
  </si>
  <si>
    <t>シート種類</t>
    <rPh sb="3" eb="5">
      <t>シュルイ</t>
    </rPh>
    <phoneticPr fontId="1"/>
  </si>
  <si>
    <t>導入前消費電力量</t>
    <rPh sb="0" eb="2">
      <t>ドウニュウ</t>
    </rPh>
    <rPh sb="2" eb="3">
      <t>マエ</t>
    </rPh>
    <rPh sb="3" eb="5">
      <t>ショウヒ</t>
    </rPh>
    <rPh sb="5" eb="7">
      <t>デンリョク</t>
    </rPh>
    <rPh sb="7" eb="8">
      <t>リョウ</t>
    </rPh>
    <phoneticPr fontId="1"/>
  </si>
  <si>
    <t>導入後消費電力量</t>
    <rPh sb="0" eb="2">
      <t>ドウニュウ</t>
    </rPh>
    <rPh sb="2" eb="3">
      <t>ゴ</t>
    </rPh>
    <rPh sb="3" eb="5">
      <t>ショウヒ</t>
    </rPh>
    <rPh sb="5" eb="7">
      <t>デンリョク</t>
    </rPh>
    <rPh sb="7" eb="8">
      <t>リョウ</t>
    </rPh>
    <phoneticPr fontId="1"/>
  </si>
  <si>
    <t>再エネ削減分</t>
    <rPh sb="0" eb="1">
      <t>サイ</t>
    </rPh>
    <rPh sb="3" eb="5">
      <t>サクゲン</t>
    </rPh>
    <rPh sb="5" eb="6">
      <t>ブン</t>
    </rPh>
    <phoneticPr fontId="1"/>
  </si>
  <si>
    <t>年間の電力消費量[kWh]のデータ有無</t>
    <rPh sb="0" eb="2">
      <t>ネンカン</t>
    </rPh>
    <rPh sb="3" eb="5">
      <t>デンリョク</t>
    </rPh>
    <rPh sb="5" eb="8">
      <t>ショウヒリョウ</t>
    </rPh>
    <rPh sb="17" eb="19">
      <t>ウム</t>
    </rPh>
    <phoneticPr fontId="2"/>
  </si>
  <si>
    <t>kWh</t>
    <phoneticPr fontId="1"/>
  </si>
  <si>
    <t>上記の設定根拠</t>
    <rPh sb="0" eb="2">
      <t>ジョウキ</t>
    </rPh>
    <rPh sb="3" eb="5">
      <t>セッテイ</t>
    </rPh>
    <rPh sb="5" eb="7">
      <t>コンキョ</t>
    </rPh>
    <phoneticPr fontId="2"/>
  </si>
  <si>
    <t>参考にした文献やカタログ等の資料がある場合は、資料名、発行年、発行者、URL等を記載してください。添付ファイルの場合はそのファイル名を記載してください。</t>
    <rPh sb="0" eb="2">
      <t>サンコウ</t>
    </rPh>
    <rPh sb="5" eb="7">
      <t>ブンケン</t>
    </rPh>
    <rPh sb="12" eb="13">
      <t>トウ</t>
    </rPh>
    <rPh sb="14" eb="16">
      <t>シリョウ</t>
    </rPh>
    <rPh sb="19" eb="21">
      <t>バアイ</t>
    </rPh>
    <rPh sb="23" eb="25">
      <t>シリョウ</t>
    </rPh>
    <rPh sb="25" eb="26">
      <t>メイ</t>
    </rPh>
    <rPh sb="27" eb="30">
      <t>ハッコウネン</t>
    </rPh>
    <rPh sb="31" eb="34">
      <t>ハッコウシャ</t>
    </rPh>
    <rPh sb="38" eb="39">
      <t>トウ</t>
    </rPh>
    <rPh sb="40" eb="42">
      <t>キサイ</t>
    </rPh>
    <phoneticPr fontId="2"/>
  </si>
  <si>
    <t>電力消費量</t>
    <rPh sb="0" eb="2">
      <t>デンリョク</t>
    </rPh>
    <rPh sb="2" eb="5">
      <t>ショウヒリョウ</t>
    </rPh>
    <phoneticPr fontId="1"/>
  </si>
  <si>
    <t>あり</t>
    <phoneticPr fontId="1"/>
  </si>
  <si>
    <t>なし</t>
    <phoneticPr fontId="1"/>
  </si>
  <si>
    <t>想定年間
消費熱量計</t>
    <rPh sb="0" eb="2">
      <t>ソウテイ</t>
    </rPh>
    <rPh sb="2" eb="4">
      <t>ネンカン</t>
    </rPh>
    <rPh sb="5" eb="7">
      <t>ショウヒ</t>
    </rPh>
    <rPh sb="7" eb="9">
      <t>ネツリョウ</t>
    </rPh>
    <rPh sb="9" eb="10">
      <t>ケイ</t>
    </rPh>
    <phoneticPr fontId="1"/>
  </si>
  <si>
    <t>消費熱量単位</t>
    <rPh sb="0" eb="2">
      <t>ショウヒ</t>
    </rPh>
    <rPh sb="2" eb="4">
      <t>ネツリョウ</t>
    </rPh>
    <phoneticPr fontId="1"/>
  </si>
  <si>
    <t>L/年</t>
  </si>
  <si>
    <t>L/年</t>
    <phoneticPr fontId="1"/>
  </si>
  <si>
    <t>kWh/年</t>
    <phoneticPr fontId="1"/>
  </si>
  <si>
    <t>kg/年</t>
    <phoneticPr fontId="1"/>
  </si>
  <si>
    <t>Nm3/年</t>
    <phoneticPr fontId="1"/>
  </si>
  <si>
    <t>kgCO2/年</t>
    <phoneticPr fontId="1"/>
  </si>
  <si>
    <t>年間エネルギー消費量</t>
    <rPh sb="0" eb="2">
      <t>ネンカン</t>
    </rPh>
    <rPh sb="7" eb="10">
      <t>ショウヒリョウ</t>
    </rPh>
    <phoneticPr fontId="2"/>
  </si>
  <si>
    <t>従来消費していたエネルギー消費量</t>
    <rPh sb="0" eb="2">
      <t>ジュウライ</t>
    </rPh>
    <rPh sb="2" eb="4">
      <t>ショウヒ</t>
    </rPh>
    <rPh sb="13" eb="16">
      <t>ショウヒリョウ</t>
    </rPh>
    <phoneticPr fontId="2"/>
  </si>
  <si>
    <t>従来消費していたエネルギー種と年間エネルギー消費量を記入してください。</t>
    <rPh sb="0" eb="2">
      <t>ジュウライ</t>
    </rPh>
    <rPh sb="2" eb="4">
      <t>ショウヒ</t>
    </rPh>
    <rPh sb="13" eb="14">
      <t>シュ</t>
    </rPh>
    <rPh sb="15" eb="17">
      <t>ネンカン</t>
    </rPh>
    <rPh sb="22" eb="24">
      <t>ショウヒ</t>
    </rPh>
    <rPh sb="24" eb="25">
      <t>リョウ</t>
    </rPh>
    <rPh sb="26" eb="28">
      <t>キニュウ</t>
    </rPh>
    <phoneticPr fontId="2"/>
  </si>
  <si>
    <t>CO2削減効果</t>
    <rPh sb="3" eb="5">
      <t>サクゲン</t>
    </rPh>
    <rPh sb="5" eb="7">
      <t>コウカ</t>
    </rPh>
    <phoneticPr fontId="2"/>
  </si>
  <si>
    <t>年間CO2削減効果</t>
    <rPh sb="0" eb="2">
      <t>ネンカン</t>
    </rPh>
    <rPh sb="5" eb="7">
      <t>サクゲン</t>
    </rPh>
    <rPh sb="7" eb="9">
      <t>コウカ</t>
    </rPh>
    <phoneticPr fontId="1"/>
  </si>
  <si>
    <t>導入設備1単位当たりの年間電力消費量</t>
    <rPh sb="0" eb="2">
      <t>ドウニュウ</t>
    </rPh>
    <rPh sb="2" eb="4">
      <t>セツビ</t>
    </rPh>
    <rPh sb="11" eb="13">
      <t>ネンカン</t>
    </rPh>
    <rPh sb="13" eb="15">
      <t>デンリョク</t>
    </rPh>
    <rPh sb="15" eb="18">
      <t>ショウヒリョウ</t>
    </rPh>
    <phoneticPr fontId="2"/>
  </si>
  <si>
    <t>導入設備1単位当たりの消費電力</t>
    <rPh sb="0" eb="2">
      <t>ドウニュウ</t>
    </rPh>
    <rPh sb="2" eb="4">
      <t>セツビ</t>
    </rPh>
    <rPh sb="11" eb="13">
      <t>ショウヒ</t>
    </rPh>
    <rPh sb="13" eb="15">
      <t>デンリョク</t>
    </rPh>
    <phoneticPr fontId="2"/>
  </si>
  <si>
    <t>更新履歴</t>
    <rPh sb="0" eb="2">
      <t>コウシン</t>
    </rPh>
    <rPh sb="2" eb="4">
      <t>リレキ</t>
    </rPh>
    <phoneticPr fontId="2"/>
  </si>
  <si>
    <t>日付</t>
    <rPh sb="0" eb="2">
      <t>ヒヅケ</t>
    </rPh>
    <phoneticPr fontId="2"/>
  </si>
  <si>
    <t>箇所</t>
    <rPh sb="0" eb="2">
      <t>カショ</t>
    </rPh>
    <phoneticPr fontId="2"/>
  </si>
  <si>
    <t>更新内容</t>
    <rPh sb="0" eb="2">
      <t>コウシン</t>
    </rPh>
    <rPh sb="2" eb="4">
      <t>ナイヨウ</t>
    </rPh>
    <phoneticPr fontId="2"/>
  </si>
  <si>
    <t>理由</t>
    <rPh sb="0" eb="2">
      <t>リユウ</t>
    </rPh>
    <phoneticPr fontId="2"/>
  </si>
  <si>
    <t>脱炭素先行地域づくり自治体向け算定支援ファイル</t>
    <phoneticPr fontId="2"/>
  </si>
  <si>
    <t>想定耐用年数を入力する場合には、左欄（セルB21）で「想定」を選択してください。</t>
    <rPh sb="0" eb="2">
      <t>ソウテイ</t>
    </rPh>
    <rPh sb="2" eb="4">
      <t>タイヨウ</t>
    </rPh>
    <rPh sb="4" eb="6">
      <t>ネンスウ</t>
    </rPh>
    <rPh sb="7" eb="9">
      <t>ニュウリョク</t>
    </rPh>
    <rPh sb="11" eb="13">
      <t>バアイ</t>
    </rPh>
    <rPh sb="16" eb="17">
      <t>ヒダリ</t>
    </rPh>
    <rPh sb="17" eb="18">
      <t>ラン</t>
    </rPh>
    <rPh sb="27" eb="29">
      <t>ソウテイ</t>
    </rPh>
    <rPh sb="31" eb="33">
      <t>センタク</t>
    </rPh>
    <phoneticPr fontId="2"/>
  </si>
  <si>
    <t>その他</t>
    <rPh sb="2" eb="3">
      <t>ホカ</t>
    </rPh>
    <phoneticPr fontId="1"/>
  </si>
  <si>
    <t>代替される従来の
エネルギー種</t>
    <rPh sb="0" eb="2">
      <t>ダイタイ</t>
    </rPh>
    <rPh sb="5" eb="7">
      <t>ジュウライ</t>
    </rPh>
    <rPh sb="14" eb="15">
      <t>シュ</t>
    </rPh>
    <phoneticPr fontId="2"/>
  </si>
  <si>
    <t>初版リリース</t>
    <phoneticPr fontId="1"/>
  </si>
  <si>
    <t>kgCO2/☆</t>
    <phoneticPr fontId="1"/>
  </si>
  <si>
    <t>入力する数値に関しては、必要に応じて算定支援ファイル内で表示されている小数点の位まで入力し、それ以下の小数点については四捨五入してください。</t>
    <rPh sb="0" eb="2">
      <t>ニュウリョク</t>
    </rPh>
    <rPh sb="4" eb="6">
      <t>スウチ</t>
    </rPh>
    <rPh sb="7" eb="8">
      <t>カン</t>
    </rPh>
    <rPh sb="12" eb="14">
      <t>ヒツヨウ</t>
    </rPh>
    <rPh sb="15" eb="16">
      <t>オウ</t>
    </rPh>
    <rPh sb="18" eb="20">
      <t>サンテイ</t>
    </rPh>
    <rPh sb="20" eb="22">
      <t>シエン</t>
    </rPh>
    <rPh sb="26" eb="27">
      <t>ナイ</t>
    </rPh>
    <rPh sb="28" eb="30">
      <t>ヒョウジ</t>
    </rPh>
    <rPh sb="35" eb="38">
      <t>ショウスウテン</t>
    </rPh>
    <rPh sb="39" eb="40">
      <t>クライ</t>
    </rPh>
    <rPh sb="42" eb="44">
      <t>ニュウリョク</t>
    </rPh>
    <rPh sb="48" eb="50">
      <t>イカ</t>
    </rPh>
    <rPh sb="51" eb="54">
      <t>ショウスウテン</t>
    </rPh>
    <rPh sb="59" eb="63">
      <t>シシャゴニュウ</t>
    </rPh>
    <phoneticPr fontId="2"/>
  </si>
  <si>
    <t>導入設備1単位当たり
想定年間供給熱量</t>
    <rPh sb="0" eb="2">
      <t>ドウニュウ</t>
    </rPh>
    <rPh sb="2" eb="4">
      <t>セツビ</t>
    </rPh>
    <rPh sb="5" eb="7">
      <t>タンイ</t>
    </rPh>
    <rPh sb="7" eb="8">
      <t>ア</t>
    </rPh>
    <rPh sb="11" eb="13">
      <t>ソウテイ</t>
    </rPh>
    <rPh sb="13" eb="15">
      <t>ネンカン</t>
    </rPh>
    <rPh sb="15" eb="17">
      <t>キョウキュウ</t>
    </rPh>
    <rPh sb="17" eb="18">
      <t>ネツ</t>
    </rPh>
    <rPh sb="18" eb="19">
      <t>リョウ</t>
    </rPh>
    <phoneticPr fontId="2"/>
  </si>
  <si>
    <t>想定年間供給熱量の
設定根拠</t>
    <rPh sb="0" eb="2">
      <t>ソウテイ</t>
    </rPh>
    <rPh sb="2" eb="4">
      <t>ネンカン</t>
    </rPh>
    <rPh sb="4" eb="6">
      <t>キョウキュウ</t>
    </rPh>
    <rPh sb="6" eb="8">
      <t>ネツリョウ</t>
    </rPh>
    <rPh sb="9" eb="10">
      <t>スイリョウ</t>
    </rPh>
    <rPh sb="10" eb="12">
      <t>セッテイ</t>
    </rPh>
    <rPh sb="12" eb="14">
      <t>コンキョ</t>
    </rPh>
    <phoneticPr fontId="2"/>
  </si>
  <si>
    <t>供給熱量の単位</t>
    <rPh sb="0" eb="2">
      <t>キョウキュウ</t>
    </rPh>
    <rPh sb="2" eb="4">
      <t>ネツリョウ</t>
    </rPh>
    <rPh sb="5" eb="7">
      <t>タンイ</t>
    </rPh>
    <phoneticPr fontId="2"/>
  </si>
  <si>
    <t>想定年間供給熱量の設定根拠を記載してください。根拠となる資料がある場合は、資料名、発行年、発行者、URL等を記載してください。添付ファイルの場合はそのファイル名を記載してください。</t>
    <rPh sb="0" eb="2">
      <t>ソウテイ</t>
    </rPh>
    <rPh sb="2" eb="4">
      <t>ネンカン</t>
    </rPh>
    <rPh sb="4" eb="6">
      <t>キョウキュウ</t>
    </rPh>
    <rPh sb="6" eb="8">
      <t>ネツリョウ</t>
    </rPh>
    <rPh sb="9" eb="11">
      <t>セッテイ</t>
    </rPh>
    <rPh sb="11" eb="13">
      <t>コンキョ</t>
    </rPh>
    <rPh sb="14" eb="16">
      <t>キサイ</t>
    </rPh>
    <rPh sb="23" eb="25">
      <t>コンキョ</t>
    </rPh>
    <rPh sb="28" eb="30">
      <t>シリョウ</t>
    </rPh>
    <phoneticPr fontId="2"/>
  </si>
  <si>
    <t>☆/年</t>
    <rPh sb="2" eb="3">
      <t>ネン</t>
    </rPh>
    <phoneticPr fontId="1"/>
  </si>
  <si>
    <t>耐用年数を入力する場合には、根拠を記載してください。参考にした文献やカタログ等の資料がある場合は、資料名、発行年、発行者、URL等を記載してください。添付ファイルの場合はそのファイル名を記載してください。</t>
    <rPh sb="0" eb="2">
      <t>タイヨウ</t>
    </rPh>
    <rPh sb="2" eb="4">
      <t>ネンスウ</t>
    </rPh>
    <rPh sb="5" eb="7">
      <t>ニュウリョク</t>
    </rPh>
    <rPh sb="9" eb="11">
      <t>バアイ</t>
    </rPh>
    <rPh sb="14" eb="16">
      <t>コンキョ</t>
    </rPh>
    <rPh sb="17" eb="19">
      <t>キサイ</t>
    </rPh>
    <phoneticPr fontId="2"/>
  </si>
  <si>
    <t>耐用年数の
設定根拠</t>
    <rPh sb="0" eb="2">
      <t>タイヨウ</t>
    </rPh>
    <rPh sb="2" eb="4">
      <t>ネンスウ</t>
    </rPh>
    <rPh sb="6" eb="8">
      <t>セッテイ</t>
    </rPh>
    <rPh sb="8" eb="10">
      <t>コンキョ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</si>
</sst>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Red]\-#,##0.00\ "/>
    <numFmt numFmtId="177" formatCode="0.00_);[Red]\(0.00\)"/>
    <numFmt numFmtId="178" formatCode="0.000_);[Red]\(0.000\)"/>
    <numFmt numFmtId="179" formatCode="0.0000"/>
    <numFmt numFmtId="180" formatCode="0_);[Red]\(0\)"/>
    <numFmt numFmtId="181" formatCode="#,##0.0;[Red]\-#,##0.0"/>
    <numFmt numFmtId="182" formatCode="#,##0.000_ ;[Red]\-#,##0.000\ "/>
    <numFmt numFmtId="183" formatCode="0.0_ "/>
    <numFmt numFmtId="184" formatCode="#,##0.0_ ;[Red]\-#,##0.0\ "/>
  </numFmts>
  <fonts count="30" x14ac:knownFonts="1">
    <font>
      <sz val="11"/>
      <color theme="1"/>
      <name val="游ゴシック"/>
      <family val="2"/>
      <scheme val="minor"/>
    </font>
    <font>
      <sz val="6"/>
      <name val="游ゴシック"/>
      <family val="3"/>
      <charset val="128"/>
      <scheme val="minor"/>
    </font>
    <font>
      <sz val="6"/>
      <name val="ＭＳ Ｐゴシック"/>
      <family val="3"/>
      <charset val="128"/>
    </font>
    <font>
      <sz val="11"/>
      <color theme="1"/>
      <name val="游ゴシック"/>
      <family val="2"/>
      <scheme val="minor"/>
    </font>
    <font>
      <b/>
      <sz val="12"/>
      <color theme="0"/>
      <name val="ＭＳ Ｐゴシック"/>
      <family val="3"/>
      <charset val="128"/>
    </font>
    <font>
      <sz val="11"/>
      <color theme="1"/>
      <name val="ＭＳ Ｐゴシック"/>
      <family val="3"/>
      <charset val="128"/>
    </font>
    <font>
      <b/>
      <sz val="18"/>
      <color rgb="FF0027BC"/>
      <name val="ＭＳ Ｐゴシック"/>
      <family val="3"/>
      <charset val="128"/>
    </font>
    <font>
      <sz val="11"/>
      <color rgb="FFFF0000"/>
      <name val="ＭＳ Ｐゴシック"/>
      <family val="3"/>
      <charset val="128"/>
    </font>
    <font>
      <sz val="11"/>
      <color theme="0"/>
      <name val="ＭＳ Ｐゴシック"/>
      <family val="3"/>
      <charset val="128"/>
    </font>
    <font>
      <sz val="11"/>
      <name val="ＭＳ Ｐゴシック"/>
      <family val="3"/>
      <charset val="128"/>
    </font>
    <font>
      <u/>
      <sz val="11"/>
      <color theme="10"/>
      <name val="游ゴシック"/>
      <family val="2"/>
      <scheme val="minor"/>
    </font>
    <font>
      <sz val="14"/>
      <color theme="0"/>
      <name val="ＭＳ Ｐゴシック"/>
      <family val="3"/>
      <charset val="128"/>
    </font>
    <font>
      <sz val="14"/>
      <color theme="1"/>
      <name val="ＭＳ Ｐゴシック"/>
      <family val="3"/>
      <charset val="128"/>
    </font>
    <font>
      <sz val="11"/>
      <color rgb="FF8C8C8C"/>
      <name val="ＭＳ Ｐゴシック"/>
      <family val="3"/>
      <charset val="128"/>
    </font>
    <font>
      <sz val="14"/>
      <color theme="1"/>
      <name val="游ゴシック"/>
      <family val="2"/>
      <scheme val="minor"/>
    </font>
    <font>
      <sz val="14"/>
      <color rgb="FF8C8C8C"/>
      <name val="游ゴシック"/>
      <family val="3"/>
      <charset val="128"/>
      <scheme val="minor"/>
    </font>
    <font>
      <b/>
      <u/>
      <sz val="14"/>
      <color theme="0"/>
      <name val="ＭＳ Ｐゴシック"/>
      <family val="3"/>
      <charset val="128"/>
    </font>
    <font>
      <b/>
      <sz val="14"/>
      <color theme="1"/>
      <name val="ＭＳ Ｐゴシック"/>
      <family val="3"/>
      <charset val="128"/>
    </font>
    <font>
      <sz val="12"/>
      <color theme="1"/>
      <name val="ＭＳ Ｐゴシック"/>
      <family val="3"/>
      <charset val="128"/>
    </font>
    <font>
      <b/>
      <u/>
      <sz val="12"/>
      <color theme="1"/>
      <name val="ＭＳ Ｐゴシック"/>
      <family val="3"/>
      <charset val="128"/>
    </font>
    <font>
      <sz val="14"/>
      <color theme="0"/>
      <name val="游ゴシック"/>
      <family val="3"/>
      <charset val="128"/>
      <scheme val="minor"/>
    </font>
    <font>
      <sz val="14"/>
      <color theme="1"/>
      <name val="游ゴシック"/>
      <family val="3"/>
      <charset val="128"/>
      <scheme val="minor"/>
    </font>
    <font>
      <sz val="14"/>
      <color rgb="FF0027BC"/>
      <name val="游ゴシック"/>
      <family val="3"/>
      <charset val="128"/>
      <scheme val="minor"/>
    </font>
    <font>
      <sz val="11"/>
      <color theme="0"/>
      <name val="游ゴシック"/>
      <family val="3"/>
      <charset val="128"/>
      <scheme val="minor"/>
    </font>
    <font>
      <sz val="11"/>
      <color theme="0"/>
      <name val="游ゴシック"/>
      <family val="2"/>
      <scheme val="minor"/>
    </font>
    <font>
      <sz val="11"/>
      <color theme="0" tint="-0.499984740745262"/>
      <name val="游ゴシック"/>
      <family val="2"/>
      <scheme val="minor"/>
    </font>
    <font>
      <sz val="11"/>
      <color theme="0" tint="-0.499984740745262"/>
      <name val="游ゴシック"/>
      <family val="3"/>
      <charset val="128"/>
      <scheme val="minor"/>
    </font>
    <font>
      <u/>
      <sz val="11"/>
      <color theme="0" tint="-0.499984740745262"/>
      <name val="游ゴシック"/>
      <family val="3"/>
      <charset val="128"/>
      <scheme val="minor"/>
    </font>
    <font>
      <sz val="11"/>
      <color theme="0" tint="-0.499984740745262"/>
      <name val="ＭＳ Ｐゴシック"/>
      <family val="3"/>
      <charset val="128"/>
    </font>
    <font>
      <u/>
      <sz val="11"/>
      <color theme="10"/>
      <name val="ＭＳ Ｐゴシック"/>
      <family val="3"/>
      <charset val="128"/>
    </font>
  </fonts>
  <fills count="15">
    <fill>
      <patternFill patternType="none"/>
    </fill>
    <fill>
      <patternFill patternType="gray125"/>
    </fill>
    <fill>
      <patternFill patternType="solid">
        <fgColor rgb="FF009999"/>
        <bgColor indexed="64"/>
      </patternFill>
    </fill>
    <fill>
      <patternFill patternType="solid">
        <fgColor theme="0"/>
        <bgColor indexed="64"/>
      </patternFill>
    </fill>
    <fill>
      <patternFill patternType="solid">
        <fgColor rgb="FFFAFAFA"/>
        <bgColor indexed="64"/>
      </patternFill>
    </fill>
    <fill>
      <patternFill patternType="solid">
        <fgColor theme="7" tint="0.79998168889431442"/>
        <bgColor indexed="64"/>
      </patternFill>
    </fill>
    <fill>
      <patternFill patternType="solid">
        <fgColor rgb="FF8C8C8C"/>
        <bgColor indexed="64"/>
      </patternFill>
    </fill>
    <fill>
      <patternFill patternType="solid">
        <fgColor rgb="FF00A1DE"/>
        <bgColor indexed="64"/>
      </patternFill>
    </fill>
    <fill>
      <patternFill patternType="solid">
        <fgColor theme="0" tint="-0.499984740745262"/>
        <bgColor indexed="64"/>
      </patternFill>
    </fill>
    <fill>
      <patternFill patternType="solid">
        <fgColor rgb="FFF2F2F2"/>
        <bgColor indexed="64"/>
      </patternFill>
    </fill>
    <fill>
      <patternFill patternType="solid">
        <fgColor theme="1" tint="0.499984740745262"/>
        <bgColor indexed="64"/>
      </patternFill>
    </fill>
    <fill>
      <patternFill patternType="solid">
        <fgColor rgb="FF72C7E7"/>
        <bgColor indexed="64"/>
      </patternFill>
    </fill>
    <fill>
      <patternFill patternType="solid">
        <fgColor theme="3"/>
        <bgColor indexed="64"/>
      </patternFill>
    </fill>
    <fill>
      <patternFill patternType="solid">
        <fgColor theme="5" tint="0.39997558519241921"/>
        <bgColor indexed="64"/>
      </patternFill>
    </fill>
    <fill>
      <patternFill patternType="solid">
        <fgColor theme="0" tint="-4.9989318521683403E-2"/>
        <bgColor indexed="64"/>
      </patternFill>
    </fill>
  </fills>
  <borders count="85">
    <border>
      <left/>
      <right/>
      <top/>
      <bottom/>
      <diagonal/>
    </border>
    <border>
      <left/>
      <right/>
      <top style="thin">
        <color rgb="FF0027BC"/>
      </top>
      <bottom style="thin">
        <color rgb="FF0027BC"/>
      </bottom>
      <diagonal/>
    </border>
    <border>
      <left style="thin">
        <color theme="8"/>
      </left>
      <right style="thin">
        <color indexed="64"/>
      </right>
      <top style="thin">
        <color theme="8"/>
      </top>
      <bottom style="thin">
        <color indexed="64"/>
      </bottom>
      <diagonal/>
    </border>
    <border>
      <left style="thin">
        <color indexed="64"/>
      </left>
      <right style="thin">
        <color indexed="64"/>
      </right>
      <top style="thin">
        <color theme="8"/>
      </top>
      <bottom style="thin">
        <color indexed="64"/>
      </bottom>
      <diagonal/>
    </border>
    <border>
      <left style="thin">
        <color indexed="64"/>
      </left>
      <right style="thin">
        <color theme="8"/>
      </right>
      <top style="thin">
        <color theme="8"/>
      </top>
      <bottom style="thin">
        <color indexed="64"/>
      </bottom>
      <diagonal/>
    </border>
    <border>
      <left style="thin">
        <color theme="8"/>
      </left>
      <right style="thin">
        <color indexed="64"/>
      </right>
      <top style="thin">
        <color indexed="64"/>
      </top>
      <bottom style="thin">
        <color theme="8"/>
      </bottom>
      <diagonal/>
    </border>
    <border>
      <left style="thin">
        <color indexed="64"/>
      </left>
      <right style="thin">
        <color indexed="64"/>
      </right>
      <top style="thin">
        <color indexed="64"/>
      </top>
      <bottom style="thin">
        <color theme="8"/>
      </bottom>
      <diagonal/>
    </border>
    <border>
      <left style="thin">
        <color indexed="64"/>
      </left>
      <right style="thin">
        <color theme="8"/>
      </right>
      <top style="thin">
        <color indexed="64"/>
      </top>
      <bottom style="thin">
        <color theme="8"/>
      </bottom>
      <diagonal/>
    </border>
    <border>
      <left style="thin">
        <color rgb="FF8C8C8C"/>
      </left>
      <right style="thin">
        <color rgb="FF8C8C8C"/>
      </right>
      <top style="thin">
        <color rgb="FF8C8C8C"/>
      </top>
      <bottom/>
      <diagonal/>
    </border>
    <border>
      <left style="thin">
        <color rgb="FF8C8C8C"/>
      </left>
      <right/>
      <top style="thin">
        <color rgb="FF8C8C8C"/>
      </top>
      <bottom/>
      <diagonal/>
    </border>
    <border>
      <left style="medium">
        <color rgb="FF0027BC"/>
      </left>
      <right/>
      <top style="medium">
        <color rgb="FF0027BC"/>
      </top>
      <bottom style="medium">
        <color rgb="FF0027BC"/>
      </bottom>
      <diagonal/>
    </border>
    <border>
      <left/>
      <right/>
      <top style="medium">
        <color rgb="FF0027BC"/>
      </top>
      <bottom style="medium">
        <color rgb="FF0027BC"/>
      </bottom>
      <diagonal/>
    </border>
    <border>
      <left/>
      <right style="medium">
        <color rgb="FF0027BC"/>
      </right>
      <top style="medium">
        <color rgb="FF0027BC"/>
      </top>
      <bottom style="medium">
        <color rgb="FF0027BC"/>
      </bottom>
      <diagonal/>
    </border>
    <border>
      <left style="thin">
        <color rgb="FF72C7E7"/>
      </left>
      <right/>
      <top style="thin">
        <color rgb="FF72C7E7"/>
      </top>
      <bottom/>
      <diagonal/>
    </border>
    <border>
      <left/>
      <right/>
      <top style="thin">
        <color rgb="FF72C7E7"/>
      </top>
      <bottom/>
      <diagonal/>
    </border>
    <border>
      <left/>
      <right style="thin">
        <color rgb="FF72C7E7"/>
      </right>
      <top style="thin">
        <color rgb="FF72C7E7"/>
      </top>
      <bottom/>
      <diagonal/>
    </border>
    <border>
      <left style="thin">
        <color rgb="FF72C7E7"/>
      </left>
      <right/>
      <top/>
      <bottom style="thin">
        <color rgb="FF72C7E7"/>
      </bottom>
      <diagonal/>
    </border>
    <border>
      <left/>
      <right/>
      <top/>
      <bottom style="thin">
        <color rgb="FF72C7E7"/>
      </bottom>
      <diagonal/>
    </border>
    <border>
      <left/>
      <right style="thin">
        <color rgb="FF72C7E7"/>
      </right>
      <top/>
      <bottom style="thin">
        <color rgb="FF72C7E7"/>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rgb="FF8C8C8C"/>
      </left>
      <right style="thin">
        <color rgb="FF8C8C8C"/>
      </right>
      <top/>
      <bottom style="thin">
        <color rgb="FF8C8C8C"/>
      </bottom>
      <diagonal/>
    </border>
    <border>
      <left style="thin">
        <color rgb="FF8C8C8C"/>
      </left>
      <right/>
      <top/>
      <bottom style="thin">
        <color rgb="FF8C8C8C"/>
      </bottom>
      <diagonal/>
    </border>
    <border>
      <left/>
      <right style="thin">
        <color rgb="FF8C8C8C"/>
      </right>
      <top/>
      <bottom style="thin">
        <color rgb="FF8C8C8C"/>
      </bottom>
      <diagonal/>
    </border>
    <border>
      <left style="thin">
        <color rgb="FF8C8C8C"/>
      </left>
      <right style="thin">
        <color rgb="FF8C8C8C"/>
      </right>
      <top style="thin">
        <color rgb="FF8C8C8C"/>
      </top>
      <bottom style="thin">
        <color rgb="FF8C8C8C"/>
      </bottom>
      <diagonal/>
    </border>
    <border>
      <left style="thin">
        <color rgb="FF8C8C8C"/>
      </left>
      <right/>
      <top style="thin">
        <color rgb="FF8C8C8C"/>
      </top>
      <bottom style="thin">
        <color rgb="FF8C8C8C"/>
      </bottom>
      <diagonal/>
    </border>
    <border>
      <left/>
      <right style="thin">
        <color rgb="FF8C8C8C"/>
      </right>
      <top style="thin">
        <color rgb="FF8C8C8C"/>
      </top>
      <bottom style="thin">
        <color rgb="FF8C8C8C"/>
      </bottom>
      <diagonal/>
    </border>
    <border>
      <left style="medium">
        <color rgb="FF0027BC"/>
      </left>
      <right style="medium">
        <color rgb="FF0027BC"/>
      </right>
      <top style="medium">
        <color rgb="FF0027BC"/>
      </top>
      <bottom style="medium">
        <color rgb="FF0027BC"/>
      </bottom>
      <diagonal/>
    </border>
    <border>
      <left/>
      <right/>
      <top style="thin">
        <color rgb="FF8C8C8C"/>
      </top>
      <bottom style="thin">
        <color rgb="FF8C8C8C"/>
      </bottom>
      <diagonal/>
    </border>
    <border>
      <left/>
      <right style="thin">
        <color rgb="FF8C8C8C"/>
      </right>
      <top style="thin">
        <color rgb="FF8C8C8C"/>
      </top>
      <bottom/>
      <diagonal/>
    </border>
    <border>
      <left style="thin">
        <color rgb="FF8C8C8C"/>
      </left>
      <right/>
      <top/>
      <bottom/>
      <diagonal/>
    </border>
    <border>
      <left/>
      <right style="thin">
        <color rgb="FF8C8C8C"/>
      </right>
      <top/>
      <bottom/>
      <diagonal/>
    </border>
    <border>
      <left style="thin">
        <color theme="0"/>
      </left>
      <right/>
      <top style="thin">
        <color theme="0"/>
      </top>
      <bottom/>
      <diagonal/>
    </border>
    <border>
      <left style="thin">
        <color theme="0"/>
      </left>
      <right/>
      <top/>
      <bottom style="thin">
        <color theme="0"/>
      </bottom>
      <diagonal/>
    </border>
    <border>
      <left/>
      <right/>
      <top/>
      <bottom style="thin">
        <color theme="0"/>
      </bottom>
      <diagonal/>
    </border>
    <border>
      <left/>
      <right/>
      <top/>
      <bottom style="thin">
        <color rgb="FF8C8C8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rgb="FF0027BC"/>
      </right>
      <top style="thin">
        <color rgb="FF8C8C8C"/>
      </top>
      <bottom style="thin">
        <color rgb="FF8C8C8C"/>
      </bottom>
      <diagonal/>
    </border>
    <border>
      <left style="medium">
        <color rgb="FF0027BC"/>
      </left>
      <right/>
      <top style="thin">
        <color rgb="FF8C8C8C"/>
      </top>
      <bottom style="thin">
        <color rgb="FF8C8C8C"/>
      </bottom>
      <diagonal/>
    </border>
    <border>
      <left style="thin">
        <color theme="0" tint="-0.499984740745262"/>
      </left>
      <right style="thin">
        <color theme="0" tint="-0.499984740745262"/>
      </right>
      <top/>
      <bottom style="thin">
        <color theme="0" tint="-0.499984740745262"/>
      </bottom>
      <diagonal/>
    </border>
    <border>
      <left/>
      <right/>
      <top style="thin">
        <color rgb="FF8C8C8C"/>
      </top>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0027BC"/>
      </left>
      <right style="medium">
        <color rgb="FF0027BC"/>
      </right>
      <top style="medium">
        <color rgb="FF0027BC"/>
      </top>
      <bottom/>
      <diagonal/>
    </border>
    <border>
      <left/>
      <right style="medium">
        <color rgb="FF0027BC"/>
      </right>
      <top style="thin">
        <color rgb="FF8C8C8C"/>
      </top>
      <bottom/>
      <diagonal/>
    </border>
    <border>
      <left style="thin">
        <color rgb="FF72C7E7"/>
      </left>
      <right/>
      <top style="thin">
        <color rgb="FF72C7E7"/>
      </top>
      <bottom style="thin">
        <color rgb="FF72C7E7"/>
      </bottom>
      <diagonal/>
    </border>
    <border>
      <left/>
      <right/>
      <top style="thin">
        <color rgb="FF72C7E7"/>
      </top>
      <bottom style="thin">
        <color rgb="FF72C7E7"/>
      </bottom>
      <diagonal/>
    </border>
    <border>
      <left/>
      <right style="thin">
        <color rgb="FF72C7E7"/>
      </right>
      <top style="thin">
        <color rgb="FF72C7E7"/>
      </top>
      <bottom style="thin">
        <color rgb="FF72C7E7"/>
      </bottom>
      <diagonal/>
    </border>
    <border>
      <left/>
      <right/>
      <top style="thin">
        <color theme="0"/>
      </top>
      <bottom style="thin">
        <color theme="0"/>
      </bottom>
      <diagonal/>
    </border>
    <border>
      <left style="thin">
        <color theme="0"/>
      </left>
      <right/>
      <top style="medium">
        <color rgb="FF0027BC"/>
      </top>
      <bottom style="medium">
        <color rgb="FF0027BC"/>
      </bottom>
      <diagonal/>
    </border>
    <border>
      <left/>
      <right/>
      <top style="medium">
        <color rgb="FF0027BC"/>
      </top>
      <bottom/>
      <diagonal/>
    </border>
    <border>
      <left style="medium">
        <color rgb="FF0027BC"/>
      </left>
      <right style="thin">
        <color rgb="FF8C8C8C"/>
      </right>
      <top style="thin">
        <color theme="0"/>
      </top>
      <bottom/>
      <diagonal/>
    </border>
    <border>
      <left style="thin">
        <color rgb="FF8C8C8C"/>
      </left>
      <right/>
      <top style="thin">
        <color theme="0" tint="-0.14999847407452621"/>
      </top>
      <bottom/>
      <diagonal/>
    </border>
    <border>
      <left/>
      <right style="medium">
        <color rgb="FF0027BC"/>
      </right>
      <top style="thin">
        <color theme="0" tint="-0.14999847407452621"/>
      </top>
      <bottom/>
      <diagonal/>
    </border>
    <border>
      <left/>
      <right style="thin">
        <color rgb="FF8E8E8E"/>
      </right>
      <top style="thin">
        <color theme="0" tint="-0.14999847407452621"/>
      </top>
      <bottom/>
      <diagonal/>
    </border>
    <border>
      <left style="thin">
        <color rgb="FF8E8E8E"/>
      </left>
      <right style="thin">
        <color rgb="FF8E8E8E"/>
      </right>
      <top style="thin">
        <color rgb="FF8E8E8E"/>
      </top>
      <bottom style="thin">
        <color rgb="FF8E8E8E"/>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right style="thin">
        <color rgb="FF8E8E8E"/>
      </right>
      <top style="thin">
        <color rgb="FFD9D9D9"/>
      </top>
      <bottom style="thin">
        <color rgb="FFD9D9D9"/>
      </bottom>
      <diagonal/>
    </border>
    <border>
      <left style="medium">
        <color rgb="FF0027BC"/>
      </left>
      <right/>
      <top style="thin">
        <color rgb="FFD9D9D9"/>
      </top>
      <bottom style="thin">
        <color rgb="FFD9D9D9"/>
      </bottom>
      <diagonal/>
    </border>
    <border>
      <left/>
      <right style="thin">
        <color rgb="FFD9D9D9"/>
      </right>
      <top style="thin">
        <color rgb="FF8C8C8C"/>
      </top>
      <bottom/>
      <diagonal/>
    </border>
    <border>
      <left style="thin">
        <color rgb="FFD9D9D9"/>
      </left>
      <right style="thin">
        <color rgb="FF8E8E8E"/>
      </right>
      <top style="thin">
        <color rgb="FF8E8E8E"/>
      </top>
      <bottom style="thin">
        <color rgb="FF8E8E8E"/>
      </bottom>
      <diagonal/>
    </border>
    <border>
      <left style="thin">
        <color rgb="FF72C7E7"/>
      </left>
      <right/>
      <top/>
      <bottom/>
      <diagonal/>
    </border>
    <border>
      <left/>
      <right style="thin">
        <color rgb="FF72C7E7"/>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rgb="FF8E8E8E"/>
      </right>
      <top style="thin">
        <color rgb="FF8E8E8E"/>
      </top>
      <bottom style="thin">
        <color rgb="FF8E8E8E"/>
      </bottom>
      <diagonal/>
    </border>
    <border>
      <left style="medium">
        <color rgb="FF0027BC"/>
      </left>
      <right/>
      <top style="thin">
        <color theme="0" tint="-0.499984740745262"/>
      </top>
      <bottom style="medium">
        <color rgb="FF0027BC"/>
      </bottom>
      <diagonal/>
    </border>
    <border>
      <left/>
      <right style="thin">
        <color theme="0" tint="-0.499984740745262"/>
      </right>
      <top style="thin">
        <color theme="0" tint="-0.499984740745262"/>
      </top>
      <bottom style="medium">
        <color rgb="FF0027BC"/>
      </bottom>
      <diagonal/>
    </border>
    <border>
      <left style="thin">
        <color theme="0" tint="-0.499984740745262"/>
      </left>
      <right/>
      <top/>
      <bottom/>
      <diagonal/>
    </border>
    <border>
      <left/>
      <right/>
      <top style="thin">
        <color theme="0" tint="-0.499984740745262"/>
      </top>
      <bottom style="medium">
        <color rgb="FF0027BC"/>
      </bottom>
      <diagonal/>
    </border>
    <border>
      <left style="thin">
        <color rgb="FF0027BC"/>
      </left>
      <right/>
      <top style="thin">
        <color rgb="FF0027BC"/>
      </top>
      <bottom style="thin">
        <color indexed="64"/>
      </bottom>
      <diagonal/>
    </border>
    <border>
      <left/>
      <right/>
      <top style="thin">
        <color rgb="FF0027BC"/>
      </top>
      <bottom style="thin">
        <color indexed="64"/>
      </bottom>
      <diagonal/>
    </border>
    <border>
      <left style="thin">
        <color rgb="FF0027BC"/>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8E8E8E"/>
      </left>
      <right style="thin">
        <color theme="0" tint="-0.34998626667073579"/>
      </right>
      <top style="thin">
        <color rgb="FF8E8E8E"/>
      </top>
      <bottom style="thin">
        <color rgb="FF8E8E8E"/>
      </bottom>
      <diagonal/>
    </border>
    <border>
      <left/>
      <right style="thin">
        <color rgb="FF8E8E8E"/>
      </right>
      <top style="thin">
        <color rgb="FF8E8E8E"/>
      </top>
      <bottom style="thin">
        <color rgb="FF8C8C8C"/>
      </bottom>
      <diagonal/>
    </border>
    <border>
      <left style="thin">
        <color rgb="FF8E8E8E"/>
      </left>
      <right/>
      <top/>
      <bottom/>
      <diagonal/>
    </border>
  </borders>
  <cellStyleXfs count="3">
    <xf numFmtId="0" fontId="0" fillId="0" borderId="0"/>
    <xf numFmtId="38" fontId="3" fillId="0" borderId="0" applyFont="0" applyFill="0" applyBorder="0" applyAlignment="0" applyProtection="0">
      <alignment vertical="center"/>
    </xf>
    <xf numFmtId="0" fontId="10" fillId="0" borderId="0" applyNumberFormat="0" applyFill="0" applyBorder="0" applyAlignment="0" applyProtection="0"/>
  </cellStyleXfs>
  <cellXfs count="200">
    <xf numFmtId="0" fontId="0" fillId="0" borderId="0" xfId="0"/>
    <xf numFmtId="0" fontId="0" fillId="3" borderId="0" xfId="0" applyFill="1"/>
    <xf numFmtId="0" fontId="0" fillId="3" borderId="77" xfId="0" applyFill="1" applyBorder="1"/>
    <xf numFmtId="0" fontId="23" fillId="6" borderId="78" xfId="0" applyFont="1" applyFill="1" applyBorder="1" applyAlignment="1">
      <alignment horizontal="center" vertical="center"/>
    </xf>
    <xf numFmtId="0" fontId="23" fillId="6" borderId="79" xfId="0" applyFont="1" applyFill="1" applyBorder="1" applyAlignment="1">
      <alignment horizontal="center" vertical="center"/>
    </xf>
    <xf numFmtId="0" fontId="23" fillId="6" borderId="80" xfId="0" applyFont="1" applyFill="1" applyBorder="1" applyAlignment="1">
      <alignment horizontal="center" vertical="center"/>
    </xf>
    <xf numFmtId="14" fontId="0" fillId="0" borderId="81" xfId="0" applyNumberFormat="1" applyBorder="1" applyAlignment="1">
      <alignment vertical="center"/>
    </xf>
    <xf numFmtId="0" fontId="0" fillId="0" borderId="81" xfId="0" applyBorder="1" applyAlignment="1">
      <alignment horizontal="center" vertical="center"/>
    </xf>
    <xf numFmtId="0" fontId="0" fillId="0" borderId="81" xfId="0" applyBorder="1" applyAlignment="1">
      <alignment vertical="center"/>
    </xf>
    <xf numFmtId="0" fontId="0" fillId="0" borderId="81" xfId="0" applyBorder="1" applyAlignment="1">
      <alignment vertical="center" wrapText="1"/>
    </xf>
    <xf numFmtId="0" fontId="24" fillId="3" borderId="0" xfId="0" applyFont="1" applyFill="1"/>
    <xf numFmtId="176" fontId="5" fillId="0" borderId="30" xfId="1" applyNumberFormat="1" applyFont="1" applyFill="1" applyBorder="1" applyAlignment="1" applyProtection="1">
      <alignment vertical="center" shrinkToFit="1"/>
      <protection locked="0"/>
    </xf>
    <xf numFmtId="0" fontId="0" fillId="8" borderId="0" xfId="0" applyFill="1" applyProtection="1"/>
    <xf numFmtId="0" fontId="5" fillId="3" borderId="0" xfId="0" applyFont="1" applyFill="1" applyAlignment="1" applyProtection="1">
      <alignment vertical="center"/>
    </xf>
    <xf numFmtId="0" fontId="5" fillId="4" borderId="0" xfId="0" applyFont="1" applyFill="1" applyAlignment="1" applyProtection="1">
      <alignment vertical="center"/>
    </xf>
    <xf numFmtId="0" fontId="11" fillId="3" borderId="0" xfId="0" applyFont="1" applyFill="1" applyAlignment="1" applyProtection="1">
      <alignment horizontal="center" vertical="center"/>
    </xf>
    <xf numFmtId="0" fontId="0" fillId="10" borderId="0" xfId="0" applyFill="1" applyProtection="1"/>
    <xf numFmtId="0" fontId="12" fillId="3" borderId="0" xfId="0" applyFont="1" applyFill="1" applyProtection="1"/>
    <xf numFmtId="0" fontId="13" fillId="3" borderId="0" xfId="0" applyFont="1" applyFill="1" applyBorder="1" applyAlignment="1" applyProtection="1">
      <alignment horizontal="left" vertical="center" wrapText="1"/>
    </xf>
    <xf numFmtId="0" fontId="12" fillId="0" borderId="51" xfId="0" applyFont="1" applyBorder="1" applyProtection="1"/>
    <xf numFmtId="0" fontId="11" fillId="3" borderId="9" xfId="0" applyFont="1" applyFill="1" applyBorder="1" applyAlignment="1" applyProtection="1">
      <alignment horizontal="center" vertical="center" wrapText="1"/>
    </xf>
    <xf numFmtId="0" fontId="11" fillId="3" borderId="43" xfId="0" applyFont="1" applyFill="1" applyBorder="1" applyAlignment="1" applyProtection="1">
      <alignment horizontal="center" vertical="center"/>
    </xf>
    <xf numFmtId="0" fontId="12" fillId="3" borderId="52" xfId="0" applyFont="1" applyFill="1" applyBorder="1" applyAlignment="1" applyProtection="1">
      <alignment horizontal="center"/>
    </xf>
    <xf numFmtId="0" fontId="12" fillId="3" borderId="53" xfId="0" applyFont="1" applyFill="1" applyBorder="1" applyAlignment="1" applyProtection="1">
      <alignment horizontal="center"/>
    </xf>
    <xf numFmtId="0" fontId="12" fillId="3" borderId="11" xfId="0" applyFont="1" applyFill="1" applyBorder="1" applyAlignment="1" applyProtection="1">
      <alignment horizontal="center"/>
    </xf>
    <xf numFmtId="0" fontId="12" fillId="3" borderId="0" xfId="0" applyFont="1" applyFill="1" applyAlignment="1" applyProtection="1">
      <alignment horizontal="center"/>
    </xf>
    <xf numFmtId="0" fontId="12" fillId="3" borderId="54" xfId="0" applyFont="1" applyFill="1" applyBorder="1" applyProtection="1"/>
    <xf numFmtId="0" fontId="12" fillId="3" borderId="0" xfId="0" applyFont="1" applyFill="1" applyAlignment="1" applyProtection="1">
      <alignment vertical="center"/>
    </xf>
    <xf numFmtId="0" fontId="0" fillId="3" borderId="0" xfId="0" applyFill="1" applyProtection="1"/>
    <xf numFmtId="0" fontId="13" fillId="3" borderId="0" xfId="0" applyFont="1" applyFill="1" applyAlignment="1" applyProtection="1">
      <alignment vertical="center" wrapText="1"/>
    </xf>
    <xf numFmtId="177" fontId="14" fillId="3" borderId="0" xfId="0" applyNumberFormat="1" applyFont="1" applyFill="1" applyAlignment="1" applyProtection="1">
      <alignment vertical="center"/>
    </xf>
    <xf numFmtId="0" fontId="13" fillId="3" borderId="0" xfId="0" applyFont="1" applyFill="1" applyAlignment="1" applyProtection="1">
      <alignment horizontal="left" vertical="center" wrapText="1"/>
    </xf>
    <xf numFmtId="0" fontId="11" fillId="3" borderId="0" xfId="0" applyFont="1" applyFill="1" applyAlignment="1" applyProtection="1">
      <alignment horizontal="center" vertical="center" wrapText="1"/>
    </xf>
    <xf numFmtId="0" fontId="15" fillId="3" borderId="0" xfId="0" applyFont="1" applyFill="1" applyAlignment="1" applyProtection="1">
      <alignment horizontal="center" vertical="center" wrapText="1"/>
    </xf>
    <xf numFmtId="0" fontId="12" fillId="3" borderId="0" xfId="0" applyFont="1" applyFill="1" applyAlignment="1" applyProtection="1">
      <alignment horizontal="left" vertical="center"/>
    </xf>
    <xf numFmtId="0" fontId="5" fillId="3" borderId="0" xfId="0" applyFont="1" applyFill="1" applyProtection="1"/>
    <xf numFmtId="0" fontId="5" fillId="8" borderId="0" xfId="0" applyFont="1" applyFill="1" applyProtection="1"/>
    <xf numFmtId="0" fontId="8" fillId="6" borderId="23" xfId="0" applyFont="1" applyFill="1" applyBorder="1" applyAlignment="1" applyProtection="1">
      <alignment horizontal="center" vertical="center" wrapText="1"/>
    </xf>
    <xf numFmtId="0" fontId="8" fillId="3" borderId="36" xfId="0" applyFont="1" applyFill="1" applyBorder="1" applyAlignment="1" applyProtection="1">
      <alignment vertical="center" wrapText="1"/>
    </xf>
    <xf numFmtId="0" fontId="12" fillId="3" borderId="73" xfId="0" applyFont="1" applyFill="1" applyBorder="1" applyAlignment="1" applyProtection="1">
      <alignment horizontal="left" vertical="center"/>
    </xf>
    <xf numFmtId="0" fontId="5" fillId="3" borderId="74" xfId="0" applyFont="1" applyFill="1" applyBorder="1" applyProtection="1"/>
    <xf numFmtId="0" fontId="0" fillId="8" borderId="0" xfId="0" applyFill="1" applyAlignment="1" applyProtection="1">
      <alignment vertical="center"/>
    </xf>
    <xf numFmtId="176" fontId="5" fillId="9" borderId="24" xfId="1" applyNumberFormat="1" applyFont="1" applyFill="1" applyBorder="1" applyAlignment="1" applyProtection="1">
      <alignment vertical="center" shrinkToFit="1"/>
    </xf>
    <xf numFmtId="177" fontId="5" fillId="9" borderId="24" xfId="0" applyNumberFormat="1" applyFont="1" applyFill="1" applyBorder="1" applyAlignment="1" applyProtection="1">
      <alignment vertical="center" shrinkToFit="1"/>
    </xf>
    <xf numFmtId="177" fontId="5" fillId="9" borderId="27" xfId="0" applyNumberFormat="1" applyFont="1" applyFill="1" applyBorder="1" applyAlignment="1" applyProtection="1">
      <alignment vertical="center" shrinkToFit="1"/>
    </xf>
    <xf numFmtId="176" fontId="5" fillId="9" borderId="27" xfId="1" applyNumberFormat="1" applyFont="1" applyFill="1" applyBorder="1" applyAlignment="1" applyProtection="1">
      <alignment vertical="center" shrinkToFit="1"/>
    </xf>
    <xf numFmtId="178" fontId="5" fillId="9" borderId="27" xfId="0" applyNumberFormat="1" applyFont="1" applyFill="1" applyBorder="1" applyAlignment="1" applyProtection="1">
      <alignment vertical="center" shrinkToFit="1"/>
    </xf>
    <xf numFmtId="0" fontId="5" fillId="9" borderId="28" xfId="0" applyFont="1" applyFill="1" applyBorder="1" applyAlignment="1" applyProtection="1">
      <alignment vertical="center"/>
    </xf>
    <xf numFmtId="0" fontId="5" fillId="9" borderId="29" xfId="0" applyFont="1" applyFill="1" applyBorder="1" applyAlignment="1" applyProtection="1">
      <alignment vertical="center"/>
    </xf>
    <xf numFmtId="177" fontId="9" fillId="9" borderId="8" xfId="1" applyNumberFormat="1" applyFont="1" applyFill="1" applyBorder="1" applyAlignment="1" applyProtection="1">
      <alignment horizontal="right" vertical="center" shrinkToFit="1"/>
    </xf>
    <xf numFmtId="177" fontId="9" fillId="9" borderId="45" xfId="1" applyNumberFormat="1" applyFont="1" applyFill="1" applyBorder="1" applyAlignment="1" applyProtection="1">
      <alignment horizontal="right" vertical="center" shrinkToFit="1"/>
    </xf>
    <xf numFmtId="0" fontId="12" fillId="4" borderId="0" xfId="0" applyFont="1" applyFill="1" applyAlignment="1" applyProtection="1">
      <alignment vertical="center"/>
    </xf>
    <xf numFmtId="0" fontId="18" fillId="9" borderId="29" xfId="0" applyFont="1" applyFill="1" applyBorder="1" applyAlignment="1" applyProtection="1">
      <alignment horizontal="left" vertical="center"/>
    </xf>
    <xf numFmtId="0" fontId="12" fillId="4" borderId="0" xfId="0" applyFont="1" applyFill="1" applyAlignment="1" applyProtection="1">
      <alignment horizontal="left" vertical="top" wrapText="1"/>
    </xf>
    <xf numFmtId="0" fontId="12" fillId="4" borderId="0" xfId="0" applyFont="1" applyFill="1" applyAlignment="1" applyProtection="1">
      <alignment horizontal="center" vertical="center"/>
    </xf>
    <xf numFmtId="0" fontId="11" fillId="3" borderId="0" xfId="0" applyFont="1" applyFill="1" applyAlignment="1" applyProtection="1">
      <alignment horizontal="center" vertical="center" shrinkToFit="1"/>
    </xf>
    <xf numFmtId="0" fontId="20" fillId="12" borderId="67" xfId="0" applyFont="1" applyFill="1" applyBorder="1" applyAlignment="1" applyProtection="1">
      <alignment horizontal="center" vertical="center"/>
    </xf>
    <xf numFmtId="0" fontId="12" fillId="0" borderId="30" xfId="0" applyFont="1" applyBorder="1" applyAlignment="1" applyProtection="1">
      <alignment horizontal="center" vertical="center" shrinkToFit="1"/>
      <protection locked="0"/>
    </xf>
    <xf numFmtId="0" fontId="12" fillId="0" borderId="30" xfId="0" applyFont="1" applyBorder="1" applyAlignment="1" applyProtection="1">
      <alignment horizontal="center" vertical="center"/>
      <protection locked="0"/>
    </xf>
    <xf numFmtId="176" fontId="5" fillId="0" borderId="46" xfId="1" applyNumberFormat="1" applyFont="1" applyFill="1" applyBorder="1" applyAlignment="1" applyProtection="1">
      <alignment vertical="center" shrinkToFit="1"/>
      <protection locked="0"/>
    </xf>
    <xf numFmtId="0" fontId="25" fillId="8" borderId="0" xfId="0" applyFont="1" applyFill="1" applyProtection="1"/>
    <xf numFmtId="0" fontId="25" fillId="8" borderId="0" xfId="0" applyFont="1" applyFill="1" applyBorder="1" applyProtection="1"/>
    <xf numFmtId="0" fontId="28" fillId="8" borderId="0" xfId="0" applyFont="1" applyFill="1" applyProtection="1"/>
    <xf numFmtId="0" fontId="25" fillId="8" borderId="0" xfId="0" applyFont="1" applyFill="1" applyAlignment="1" applyProtection="1">
      <alignment wrapText="1"/>
    </xf>
    <xf numFmtId="177" fontId="29" fillId="9" borderId="70" xfId="2" applyNumberFormat="1" applyFont="1" applyFill="1" applyBorder="1" applyAlignment="1" applyProtection="1">
      <alignment horizontal="center" vertical="center"/>
    </xf>
    <xf numFmtId="0" fontId="14" fillId="9" borderId="82" xfId="0" applyFont="1" applyFill="1" applyBorder="1" applyAlignment="1" applyProtection="1">
      <alignment horizontal="left" vertical="center"/>
    </xf>
    <xf numFmtId="177" fontId="29" fillId="9" borderId="83" xfId="2" applyNumberFormat="1" applyFont="1" applyFill="1" applyBorder="1" applyAlignment="1" applyProtection="1">
      <alignment horizontal="center" vertical="center"/>
    </xf>
    <xf numFmtId="0" fontId="12" fillId="3" borderId="84" xfId="0" applyFont="1" applyFill="1" applyBorder="1" applyProtection="1"/>
    <xf numFmtId="0" fontId="12" fillId="3" borderId="0" xfId="0" applyFont="1" applyFill="1" applyBorder="1" applyAlignment="1" applyProtection="1">
      <alignment horizontal="center"/>
    </xf>
    <xf numFmtId="180" fontId="12" fillId="0" borderId="30" xfId="0" applyNumberFormat="1" applyFont="1" applyBorder="1" applyAlignment="1" applyProtection="1">
      <alignment horizontal="center" vertical="center" shrinkToFit="1"/>
      <protection locked="0"/>
    </xf>
    <xf numFmtId="177" fontId="14" fillId="9" borderId="58" xfId="0" applyNumberFormat="1" applyFont="1" applyFill="1" applyBorder="1" applyAlignment="1" applyProtection="1">
      <alignment horizontal="center" vertical="center"/>
    </xf>
    <xf numFmtId="38" fontId="12" fillId="0" borderId="30" xfId="1" applyFont="1" applyBorder="1" applyAlignment="1" applyProtection="1">
      <alignment horizontal="center" vertical="center" shrinkToFit="1"/>
      <protection locked="0"/>
    </xf>
    <xf numFmtId="181" fontId="12" fillId="0" borderId="30" xfId="1" applyNumberFormat="1" applyFont="1" applyBorder="1" applyAlignment="1" applyProtection="1">
      <alignment horizontal="center" vertical="center" shrinkToFit="1"/>
      <protection locked="0"/>
    </xf>
    <xf numFmtId="182" fontId="12" fillId="0" borderId="30" xfId="1" applyNumberFormat="1" applyFont="1" applyBorder="1" applyAlignment="1" applyProtection="1">
      <alignment horizontal="center" vertical="center" shrinkToFit="1"/>
      <protection locked="0"/>
    </xf>
    <xf numFmtId="183" fontId="12" fillId="0" borderId="30" xfId="0" applyNumberFormat="1" applyFont="1" applyBorder="1" applyAlignment="1" applyProtection="1">
      <alignment horizontal="center" vertical="center" shrinkToFit="1"/>
      <protection locked="0"/>
    </xf>
    <xf numFmtId="184" fontId="12" fillId="14" borderId="39" xfId="1" applyNumberFormat="1" applyFont="1" applyFill="1" applyBorder="1" applyAlignment="1" applyProtection="1">
      <alignment horizontal="center" vertical="center" shrinkToFit="1"/>
    </xf>
    <xf numFmtId="177" fontId="14" fillId="9" borderId="64" xfId="0" applyNumberFormat="1" applyFont="1" applyFill="1" applyBorder="1" applyAlignment="1" applyProtection="1">
      <alignment horizontal="center" vertical="center" shrinkToFit="1"/>
    </xf>
    <xf numFmtId="184" fontId="12" fillId="14" borderId="45" xfId="1" applyNumberFormat="1" applyFont="1" applyFill="1" applyBorder="1" applyAlignment="1" applyProtection="1">
      <alignment horizontal="center" vertical="center" shrinkToFit="1"/>
    </xf>
    <xf numFmtId="14" fontId="0" fillId="0" borderId="81" xfId="0" applyNumberFormat="1" applyBorder="1" applyAlignment="1">
      <alignment horizontal="center" vertical="center"/>
    </xf>
    <xf numFmtId="0" fontId="0" fillId="0" borderId="81" xfId="0" applyBorder="1" applyAlignment="1">
      <alignment horizontal="center" vertical="center" wrapText="1"/>
    </xf>
    <xf numFmtId="0" fontId="26" fillId="8" borderId="0" xfId="0" applyFont="1" applyFill="1" applyBorder="1" applyAlignment="1" applyProtection="1">
      <alignment vertical="center"/>
    </xf>
    <xf numFmtId="0" fontId="26" fillId="8" borderId="0" xfId="0" applyFont="1" applyFill="1" applyBorder="1" applyProtection="1"/>
    <xf numFmtId="0" fontId="27" fillId="8" borderId="0" xfId="2" applyFont="1" applyFill="1" applyBorder="1" applyProtection="1"/>
    <xf numFmtId="179" fontId="26" fillId="8" borderId="0" xfId="0" applyNumberFormat="1" applyFont="1" applyFill="1" applyBorder="1" applyAlignment="1" applyProtection="1">
      <alignment vertical="center"/>
    </xf>
    <xf numFmtId="0" fontId="26" fillId="8" borderId="0" xfId="0" applyFont="1" applyFill="1" applyBorder="1" applyAlignment="1" applyProtection="1">
      <alignment vertical="center" wrapText="1"/>
    </xf>
    <xf numFmtId="0" fontId="22" fillId="4" borderId="75" xfId="0" applyFont="1" applyFill="1" applyBorder="1" applyAlignment="1">
      <alignment horizontal="center" vertical="center"/>
    </xf>
    <xf numFmtId="0" fontId="22" fillId="4" borderId="76" xfId="0" applyFont="1" applyFill="1" applyBorder="1" applyAlignment="1">
      <alignment horizontal="center" vertical="center"/>
    </xf>
    <xf numFmtId="0" fontId="11" fillId="6" borderId="9" xfId="0" applyFont="1" applyFill="1" applyBorder="1" applyAlignment="1" applyProtection="1">
      <alignment horizontal="center" vertical="center" wrapText="1"/>
    </xf>
    <xf numFmtId="0" fontId="11" fillId="6" borderId="47" xfId="0" applyFont="1" applyFill="1" applyBorder="1" applyAlignment="1" applyProtection="1">
      <alignment horizontal="center" vertical="center" wrapText="1"/>
    </xf>
    <xf numFmtId="0" fontId="11" fillId="6" borderId="47" xfId="0" applyFont="1" applyFill="1" applyBorder="1" applyAlignment="1" applyProtection="1">
      <alignment horizontal="center" vertical="center"/>
    </xf>
    <xf numFmtId="0" fontId="11" fillId="6" borderId="43" xfId="0" applyFont="1" applyFill="1" applyBorder="1" applyAlignment="1" applyProtection="1">
      <alignment horizontal="center" vertical="center"/>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3" fillId="9" borderId="48" xfId="0" applyFont="1" applyFill="1" applyBorder="1" applyAlignment="1" applyProtection="1">
      <alignment horizontal="left" vertical="center" wrapText="1"/>
    </xf>
    <xf numFmtId="0" fontId="13" fillId="9" borderId="49" xfId="0" applyFont="1" applyFill="1" applyBorder="1" applyAlignment="1" applyProtection="1">
      <alignment horizontal="left" vertical="center" wrapText="1"/>
    </xf>
    <xf numFmtId="0" fontId="13" fillId="9" borderId="50"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11" fillId="6" borderId="28" xfId="0" applyFont="1" applyFill="1" applyBorder="1" applyAlignment="1" applyProtection="1">
      <alignment horizontal="center" vertical="center" wrapText="1"/>
    </xf>
    <xf numFmtId="0" fontId="11" fillId="6" borderId="31" xfId="0" applyFont="1" applyFill="1" applyBorder="1" applyAlignment="1" applyProtection="1">
      <alignment horizontal="center" vertical="center"/>
    </xf>
    <xf numFmtId="177" fontId="21" fillId="9" borderId="28" xfId="0" applyNumberFormat="1" applyFont="1" applyFill="1" applyBorder="1" applyAlignment="1" applyProtection="1">
      <alignment horizontal="center" vertical="center"/>
    </xf>
    <xf numFmtId="177" fontId="21" fillId="9" borderId="31" xfId="0" applyNumberFormat="1" applyFont="1" applyFill="1" applyBorder="1" applyAlignment="1" applyProtection="1">
      <alignment horizontal="center" vertical="center"/>
    </xf>
    <xf numFmtId="177" fontId="21" fillId="9" borderId="29" xfId="0" applyNumberFormat="1" applyFont="1" applyFill="1" applyBorder="1" applyAlignment="1" applyProtection="1">
      <alignment horizontal="center" vertical="center"/>
    </xf>
    <xf numFmtId="0" fontId="5" fillId="9" borderId="31" xfId="0" applyFont="1" applyFill="1" applyBorder="1" applyAlignment="1" applyProtection="1">
      <alignment vertical="center"/>
    </xf>
    <xf numFmtId="0" fontId="5" fillId="9" borderId="29" xfId="0" applyFont="1" applyFill="1" applyBorder="1" applyAlignment="1" applyProtection="1">
      <alignment vertical="center"/>
    </xf>
    <xf numFmtId="0" fontId="11" fillId="7" borderId="0" xfId="0" applyFont="1" applyFill="1" applyAlignment="1" applyProtection="1">
      <alignment horizontal="center" vertical="center"/>
    </xf>
    <xf numFmtId="0" fontId="11" fillId="11" borderId="0" xfId="0" applyFont="1" applyFill="1" applyAlignment="1" applyProtection="1">
      <alignment horizontal="center"/>
    </xf>
    <xf numFmtId="0" fontId="11" fillId="6" borderId="28" xfId="0" applyFont="1" applyFill="1" applyBorder="1" applyAlignment="1" applyProtection="1">
      <alignment horizontal="center" vertical="center"/>
    </xf>
    <xf numFmtId="0" fontId="11" fillId="6" borderId="29" xfId="0" applyFont="1" applyFill="1" applyBorder="1" applyAlignment="1" applyProtection="1">
      <alignment horizontal="center" vertical="center"/>
    </xf>
    <xf numFmtId="176" fontId="17" fillId="0" borderId="31" xfId="0" applyNumberFormat="1" applyFont="1" applyBorder="1" applyAlignment="1" applyProtection="1">
      <alignment horizontal="center" vertical="center" shrinkToFit="1"/>
    </xf>
    <xf numFmtId="0" fontId="12" fillId="4" borderId="33" xfId="0" applyFont="1" applyFill="1" applyBorder="1" applyAlignment="1" applyProtection="1">
      <alignment horizontal="center" vertical="center"/>
    </xf>
    <xf numFmtId="0" fontId="12" fillId="4" borderId="34" xfId="0" applyFont="1" applyFill="1" applyBorder="1" applyAlignment="1" applyProtection="1">
      <alignment horizontal="center" vertical="center"/>
    </xf>
    <xf numFmtId="0" fontId="5" fillId="9" borderId="8" xfId="0" applyFont="1" applyFill="1" applyBorder="1" applyAlignment="1" applyProtection="1">
      <alignment horizontal="left" vertical="center"/>
    </xf>
    <xf numFmtId="0" fontId="5" fillId="9" borderId="28" xfId="0" applyFont="1" applyFill="1" applyBorder="1" applyAlignment="1" applyProtection="1">
      <alignment vertical="center"/>
    </xf>
    <xf numFmtId="0" fontId="5" fillId="9" borderId="28" xfId="0" applyFont="1" applyFill="1" applyBorder="1" applyAlignment="1" applyProtection="1">
      <alignment horizontal="left" vertical="center"/>
    </xf>
    <xf numFmtId="0" fontId="5" fillId="9" borderId="29" xfId="0" applyFont="1" applyFill="1" applyBorder="1" applyAlignment="1" applyProtection="1">
      <alignment horizontal="left" vertical="center"/>
    </xf>
    <xf numFmtId="0" fontId="5" fillId="9" borderId="25" xfId="0" applyFont="1" applyFill="1" applyBorder="1" applyAlignment="1" applyProtection="1">
      <alignment vertical="center"/>
    </xf>
    <xf numFmtId="0" fontId="5" fillId="9" borderId="26" xfId="0" applyFont="1" applyFill="1" applyBorder="1" applyAlignment="1" applyProtection="1">
      <alignment vertical="center"/>
    </xf>
    <xf numFmtId="0" fontId="5" fillId="9" borderId="28" xfId="0" applyFont="1" applyFill="1" applyBorder="1" applyAlignment="1" applyProtection="1">
      <alignment horizontal="center" vertical="center"/>
    </xf>
    <xf numFmtId="0" fontId="5" fillId="9" borderId="29" xfId="0" applyFont="1" applyFill="1" applyBorder="1" applyAlignment="1" applyProtection="1">
      <alignment horizontal="center" vertical="center"/>
    </xf>
    <xf numFmtId="0" fontId="20" fillId="12" borderId="68" xfId="0" applyFont="1" applyFill="1" applyBorder="1" applyAlignment="1" applyProtection="1">
      <alignment horizontal="center" vertical="center"/>
    </xf>
    <xf numFmtId="0" fontId="20" fillId="12" borderId="51" xfId="0" applyFont="1" applyFill="1" applyBorder="1" applyAlignment="1" applyProtection="1">
      <alignment horizontal="center" vertical="center"/>
    </xf>
    <xf numFmtId="0" fontId="20" fillId="12" borderId="69" xfId="0" applyFont="1" applyFill="1" applyBorder="1" applyAlignment="1" applyProtection="1">
      <alignment horizontal="center" vertical="center"/>
    </xf>
    <xf numFmtId="177" fontId="14" fillId="9" borderId="28" xfId="0" applyNumberFormat="1" applyFont="1" applyFill="1" applyBorder="1" applyAlignment="1" applyProtection="1">
      <alignment horizontal="center" vertical="center"/>
    </xf>
    <xf numFmtId="177" fontId="14" fillId="9" borderId="31" xfId="0" applyNumberFormat="1" applyFont="1" applyFill="1" applyBorder="1" applyAlignment="1" applyProtection="1">
      <alignment horizontal="center" vertical="center"/>
    </xf>
    <xf numFmtId="177" fontId="14" fillId="9" borderId="29" xfId="0" applyNumberFormat="1" applyFont="1" applyFill="1" applyBorder="1" applyAlignment="1" applyProtection="1">
      <alignment horizontal="center" vertical="center"/>
    </xf>
    <xf numFmtId="0" fontId="5" fillId="9" borderId="25" xfId="0" applyFont="1" applyFill="1" applyBorder="1" applyAlignment="1" applyProtection="1">
      <alignment horizontal="center" vertical="center"/>
    </xf>
    <xf numFmtId="0" fontId="5" fillId="9" borderId="38" xfId="0" applyFont="1" applyFill="1" applyBorder="1" applyAlignment="1" applyProtection="1">
      <alignment horizontal="center" vertical="center"/>
    </xf>
    <xf numFmtId="0" fontId="5" fillId="9" borderId="42" xfId="0" applyFont="1" applyFill="1" applyBorder="1" applyAlignment="1" applyProtection="1">
      <alignment vertical="center"/>
    </xf>
    <xf numFmtId="0" fontId="5" fillId="9" borderId="44" xfId="0" applyFont="1" applyFill="1" applyBorder="1" applyAlignment="1" applyProtection="1">
      <alignment vertical="center"/>
    </xf>
    <xf numFmtId="0" fontId="5" fillId="0" borderId="30" xfId="0" applyFont="1" applyBorder="1" applyAlignment="1" applyProtection="1">
      <alignment horizontal="left" vertical="center"/>
      <protection locked="0"/>
    </xf>
    <xf numFmtId="0" fontId="5" fillId="9" borderId="27" xfId="0" applyFont="1" applyFill="1" applyBorder="1" applyAlignment="1" applyProtection="1">
      <alignment horizontal="left" vertical="center" wrapText="1"/>
    </xf>
    <xf numFmtId="0" fontId="5" fillId="9" borderId="24" xfId="0" applyFont="1" applyFill="1" applyBorder="1" applyAlignment="1" applyProtection="1">
      <alignment horizontal="left" vertical="center" wrapText="1"/>
    </xf>
    <xf numFmtId="0" fontId="5" fillId="9" borderId="31" xfId="0" applyFont="1" applyFill="1" applyBorder="1" applyAlignment="1" applyProtection="1">
      <alignment horizontal="center" vertical="center"/>
    </xf>
    <xf numFmtId="0" fontId="5" fillId="9" borderId="40" xfId="0" applyFont="1" applyFill="1" applyBorder="1" applyAlignment="1" applyProtection="1">
      <alignment horizontal="center" vertical="center"/>
    </xf>
    <xf numFmtId="0" fontId="11" fillId="7" borderId="48" xfId="0" applyFont="1" applyFill="1" applyBorder="1" applyAlignment="1" applyProtection="1">
      <alignment horizontal="center" vertical="center"/>
    </xf>
    <xf numFmtId="0" fontId="11" fillId="7" borderId="49" xfId="0" applyFont="1" applyFill="1" applyBorder="1" applyAlignment="1" applyProtection="1">
      <alignment horizontal="center" vertical="center"/>
    </xf>
    <xf numFmtId="0" fontId="11" fillId="7" borderId="50" xfId="0" applyFont="1" applyFill="1" applyBorder="1" applyAlignment="1" applyProtection="1">
      <alignment horizontal="center" vertical="center"/>
    </xf>
    <xf numFmtId="0" fontId="13" fillId="9"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9" borderId="65" xfId="0" applyFont="1" applyFill="1" applyBorder="1" applyAlignment="1" applyProtection="1">
      <alignment horizontal="left" vertical="center" wrapText="1"/>
    </xf>
    <xf numFmtId="0" fontId="13" fillId="9" borderId="0" xfId="0" applyFont="1" applyFill="1" applyBorder="1" applyAlignment="1" applyProtection="1">
      <alignment horizontal="left" vertical="center" wrapText="1"/>
    </xf>
    <xf numFmtId="0" fontId="13" fillId="9" borderId="6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13" fillId="9" borderId="17" xfId="0" applyFont="1" applyFill="1" applyBorder="1" applyAlignment="1" applyProtection="1">
      <alignment horizontal="left" vertical="center" wrapText="1"/>
    </xf>
    <xf numFmtId="0" fontId="13" fillId="9" borderId="18" xfId="0" applyFont="1" applyFill="1" applyBorder="1" applyAlignment="1" applyProtection="1">
      <alignment horizontal="left" vertical="center" wrapText="1"/>
    </xf>
    <xf numFmtId="0" fontId="5" fillId="9" borderId="43" xfId="0" applyFont="1" applyFill="1" applyBorder="1" applyAlignment="1" applyProtection="1">
      <alignment vertical="center"/>
    </xf>
    <xf numFmtId="0" fontId="5" fillId="9" borderId="32" xfId="0" applyFont="1" applyFill="1" applyBorder="1" applyAlignment="1" applyProtection="1">
      <alignment vertical="center"/>
    </xf>
    <xf numFmtId="0" fontId="5" fillId="9" borderId="41" xfId="0" applyFont="1" applyFill="1" applyBorder="1" applyAlignment="1" applyProtection="1">
      <alignment horizontal="left" vertical="center"/>
    </xf>
    <xf numFmtId="0" fontId="5" fillId="0" borderId="30" xfId="0" applyFont="1" applyBorder="1" applyAlignment="1" applyProtection="1">
      <alignment vertical="center"/>
      <protection locked="0"/>
    </xf>
    <xf numFmtId="0" fontId="5" fillId="9" borderId="27" xfId="0" applyFont="1" applyFill="1" applyBorder="1" applyAlignment="1" applyProtection="1">
      <alignment horizontal="center" vertical="center"/>
    </xf>
    <xf numFmtId="0" fontId="8" fillId="6" borderId="19" xfId="0" applyFont="1" applyFill="1" applyBorder="1" applyAlignment="1" applyProtection="1">
      <alignment horizontal="center" vertical="center" wrapText="1"/>
    </xf>
    <xf numFmtId="0" fontId="8" fillId="6" borderId="20" xfId="0" applyFont="1" applyFill="1" applyBorder="1" applyAlignment="1" applyProtection="1">
      <alignment horizontal="center" vertical="center" wrapText="1"/>
    </xf>
    <xf numFmtId="0" fontId="8" fillId="6" borderId="22"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8" fillId="6" borderId="35" xfId="0" applyFont="1" applyFill="1" applyBorder="1" applyAlignment="1" applyProtection="1">
      <alignment horizontal="center" vertical="center" wrapText="1"/>
    </xf>
    <xf numFmtId="0" fontId="5" fillId="9" borderId="24" xfId="0" applyFont="1" applyFill="1" applyBorder="1" applyAlignment="1" applyProtection="1">
      <alignment horizontal="center" vertical="center"/>
    </xf>
    <xf numFmtId="0" fontId="11" fillId="6" borderId="40" xfId="0" applyFont="1" applyFill="1" applyBorder="1" applyAlignment="1" applyProtection="1">
      <alignment horizontal="center" vertical="center" wrapText="1"/>
    </xf>
    <xf numFmtId="0" fontId="11" fillId="6" borderId="62" xfId="0" applyFont="1" applyFill="1" applyBorder="1" applyAlignment="1" applyProtection="1">
      <alignment horizontal="center" vertical="center" wrapText="1"/>
    </xf>
    <xf numFmtId="0" fontId="11" fillId="6" borderId="60" xfId="0" applyFont="1" applyFill="1" applyBorder="1" applyAlignment="1" applyProtection="1">
      <alignment horizontal="center" vertical="center" wrapText="1"/>
    </xf>
    <xf numFmtId="0" fontId="11" fillId="6" borderId="59" xfId="0" applyFont="1" applyFill="1" applyBorder="1" applyAlignment="1" applyProtection="1">
      <alignment horizontal="center" vertical="center" wrapText="1"/>
    </xf>
    <xf numFmtId="0" fontId="11" fillId="6" borderId="61" xfId="0" applyFont="1" applyFill="1" applyBorder="1" applyAlignment="1" applyProtection="1">
      <alignment horizontal="center" vertical="center" wrapText="1"/>
    </xf>
    <xf numFmtId="0" fontId="11" fillId="3" borderId="38" xfId="0" applyFont="1" applyFill="1" applyBorder="1" applyAlignment="1" applyProtection="1">
      <alignment horizontal="center" vertical="center" wrapText="1"/>
    </xf>
    <xf numFmtId="0" fontId="11" fillId="6" borderId="55" xfId="0" applyFont="1" applyFill="1" applyBorder="1" applyAlignment="1" applyProtection="1">
      <alignment horizontal="center" vertical="center" wrapText="1"/>
    </xf>
    <xf numFmtId="0" fontId="11" fillId="6" borderId="56" xfId="0" applyFont="1" applyFill="1" applyBorder="1" applyAlignment="1" applyProtection="1">
      <alignment horizontal="center" vertical="center" wrapText="1"/>
    </xf>
    <xf numFmtId="0" fontId="11" fillId="6" borderId="57" xfId="0" applyFont="1" applyFill="1" applyBorder="1" applyAlignment="1" applyProtection="1">
      <alignment horizontal="center" vertical="center" wrapText="1"/>
    </xf>
    <xf numFmtId="0" fontId="13" fillId="13" borderId="48" xfId="0" applyFont="1" applyFill="1" applyBorder="1" applyAlignment="1" applyProtection="1">
      <alignment horizontal="left" vertical="center" wrapText="1"/>
    </xf>
    <xf numFmtId="0" fontId="13" fillId="13" borderId="49" xfId="0" applyFont="1" applyFill="1" applyBorder="1" applyAlignment="1" applyProtection="1">
      <alignment horizontal="left" vertical="center" wrapText="1"/>
    </xf>
    <xf numFmtId="0" fontId="13" fillId="13" borderId="50" xfId="0" applyFont="1" applyFill="1" applyBorder="1" applyAlignment="1" applyProtection="1">
      <alignment horizontal="left" vertical="center" wrapText="1"/>
    </xf>
    <xf numFmtId="0" fontId="13" fillId="9" borderId="48" xfId="0" applyFont="1" applyFill="1" applyBorder="1" applyAlignment="1">
      <alignment horizontal="left" vertical="center" wrapText="1"/>
    </xf>
    <xf numFmtId="0" fontId="13" fillId="9" borderId="49" xfId="0" applyFont="1" applyFill="1" applyBorder="1" applyAlignment="1">
      <alignment horizontal="left" vertical="center" wrapText="1"/>
    </xf>
    <xf numFmtId="0" fontId="13" fillId="9" borderId="50" xfId="0" applyFont="1" applyFill="1" applyBorder="1" applyAlignment="1">
      <alignment horizontal="left" vertical="center" wrapText="1"/>
    </xf>
    <xf numFmtId="0" fontId="5" fillId="9" borderId="27" xfId="0" applyFont="1" applyFill="1" applyBorder="1" applyAlignment="1" applyProtection="1">
      <alignment horizontal="left" vertical="center"/>
    </xf>
    <xf numFmtId="0" fontId="8" fillId="6" borderId="21" xfId="0" applyFont="1" applyFill="1" applyBorder="1" applyAlignment="1" applyProtection="1">
      <alignment horizontal="center" vertical="center"/>
    </xf>
    <xf numFmtId="0" fontId="8" fillId="6" borderId="0" xfId="0" applyFont="1" applyFill="1" applyAlignment="1" applyProtection="1">
      <alignment horizontal="center" vertical="center"/>
    </xf>
    <xf numFmtId="0" fontId="20" fillId="12" borderId="67" xfId="0" applyFont="1" applyFill="1" applyBorder="1" applyAlignment="1" applyProtection="1">
      <alignment horizontal="center" vertical="center"/>
    </xf>
    <xf numFmtId="0" fontId="5" fillId="9" borderId="8" xfId="0" applyFont="1" applyFill="1" applyBorder="1" applyAlignment="1" applyProtection="1">
      <alignment horizontal="center" vertical="center"/>
    </xf>
    <xf numFmtId="0" fontId="11" fillId="6" borderId="63" xfId="0" applyFont="1" applyFill="1" applyBorder="1" applyAlignment="1" applyProtection="1">
      <alignment horizontal="center" vertical="center" wrapText="1"/>
    </xf>
    <xf numFmtId="0" fontId="8" fillId="6" borderId="36" xfId="0" applyFont="1" applyFill="1" applyBorder="1" applyAlignment="1" applyProtection="1">
      <alignment horizontal="center" vertical="center" wrapText="1"/>
    </xf>
    <xf numFmtId="0" fontId="8" fillId="6" borderId="37" xfId="0" applyFont="1" applyFill="1" applyBorder="1" applyAlignment="1" applyProtection="1">
      <alignment horizontal="center" vertical="center" wrapText="1"/>
    </xf>
    <xf numFmtId="0" fontId="11" fillId="6" borderId="43" xfId="0" applyFont="1" applyFill="1" applyBorder="1" applyAlignment="1" applyProtection="1">
      <alignment horizontal="center" vertical="center" wrapText="1"/>
    </xf>
    <xf numFmtId="0" fontId="4" fillId="2" borderId="0" xfId="0" applyFont="1" applyFill="1" applyAlignment="1" applyProtection="1">
      <alignment horizontal="center" vertical="center"/>
    </xf>
    <xf numFmtId="0" fontId="6" fillId="4" borderId="1" xfId="0" applyFont="1" applyFill="1" applyBorder="1" applyAlignment="1" applyProtection="1">
      <alignment horizontal="center" vertical="center"/>
    </xf>
    <xf numFmtId="0" fontId="7" fillId="5" borderId="2" xfId="0" applyFont="1" applyFill="1" applyBorder="1" applyAlignment="1" applyProtection="1">
      <alignment horizontal="left" vertical="center" wrapText="1"/>
    </xf>
    <xf numFmtId="0" fontId="7" fillId="5" borderId="3" xfId="0" applyFont="1" applyFill="1" applyBorder="1" applyAlignment="1" applyProtection="1">
      <alignment horizontal="left" vertical="center" wrapText="1"/>
    </xf>
    <xf numFmtId="0" fontId="7" fillId="5" borderId="4" xfId="0" applyFont="1" applyFill="1" applyBorder="1" applyAlignment="1" applyProtection="1">
      <alignment horizontal="left" vertical="center" wrapText="1"/>
    </xf>
    <xf numFmtId="0" fontId="7" fillId="5" borderId="5"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7" fillId="5" borderId="7" xfId="0" applyFont="1" applyFill="1" applyBorder="1" applyAlignment="1" applyProtection="1">
      <alignment horizontal="left" vertical="center" wrapText="1"/>
    </xf>
    <xf numFmtId="0" fontId="11" fillId="6" borderId="8" xfId="0" applyFont="1" applyFill="1" applyBorder="1" applyAlignment="1" applyProtection="1">
      <alignment horizontal="center" vertical="center"/>
    </xf>
    <xf numFmtId="0" fontId="11" fillId="6" borderId="9" xfId="0" applyFont="1" applyFill="1" applyBorder="1" applyAlignment="1" applyProtection="1">
      <alignment horizontal="center" vertical="center"/>
    </xf>
    <xf numFmtId="0" fontId="5" fillId="9" borderId="71" xfId="0" applyFont="1" applyFill="1" applyBorder="1" applyAlignment="1" applyProtection="1">
      <alignment horizontal="left" vertical="center"/>
    </xf>
    <xf numFmtId="0" fontId="5" fillId="9" borderId="72" xfId="0" applyFont="1" applyFill="1" applyBorder="1" applyAlignment="1" applyProtection="1">
      <alignment horizontal="left" vertical="center"/>
    </xf>
    <xf numFmtId="0" fontId="5" fillId="9" borderId="45" xfId="0" applyFont="1" applyFill="1" applyBorder="1" applyAlignment="1" applyProtection="1">
      <alignment horizontal="left" vertical="center"/>
    </xf>
    <xf numFmtId="0" fontId="5" fillId="9" borderId="39" xfId="0" applyFont="1" applyFill="1" applyBorder="1" applyAlignment="1" applyProtection="1">
      <alignment horizontal="center" vertical="center"/>
    </xf>
    <xf numFmtId="0" fontId="5" fillId="9" borderId="24" xfId="0" applyFont="1" applyFill="1" applyBorder="1" applyAlignment="1" applyProtection="1">
      <alignment horizontal="left" vertical="center"/>
    </xf>
    <xf numFmtId="0" fontId="8" fillId="6" borderId="20" xfId="0" applyFont="1" applyFill="1" applyBorder="1" applyAlignment="1" applyProtection="1">
      <alignment horizontal="center" vertical="center"/>
    </xf>
    <xf numFmtId="0" fontId="8" fillId="6" borderId="23" xfId="0" applyFont="1" applyFill="1" applyBorder="1" applyAlignment="1" applyProtection="1">
      <alignment horizontal="center" vertical="center"/>
    </xf>
    <xf numFmtId="0" fontId="5" fillId="9" borderId="38" xfId="0" applyFont="1" applyFill="1" applyBorder="1" applyAlignment="1" applyProtection="1">
      <alignment vertical="center"/>
    </xf>
  </cellXfs>
  <cellStyles count="3">
    <cellStyle name="ハイパーリンク" xfId="2" builtinId="8"/>
    <cellStyle name="桁区切り" xfId="1" builtinId="6"/>
    <cellStyle name="標準" xfId="0" builtinId="0"/>
  </cellStyles>
  <dxfs count="27">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fill>
    </dxf>
    <dxf>
      <fill>
        <patternFill patternType="darkGrid">
          <bgColor theme="0"/>
        </patternFill>
      </fill>
    </dxf>
    <dxf>
      <fill>
        <patternFill patternType="darkGrid"/>
      </fill>
    </dxf>
    <dxf>
      <fill>
        <patternFill patternType="darkGrid">
          <bgColor theme="0"/>
        </patternFill>
      </fill>
    </dxf>
    <dxf>
      <fill>
        <patternFill patternType="darkGrid"/>
      </fill>
    </dxf>
    <dxf>
      <fill>
        <patternFill patternType="darkGrid"/>
      </fill>
    </dxf>
    <dxf>
      <fill>
        <patternFill patternType="darkGrid">
          <bgColor theme="0"/>
        </patternFill>
      </fill>
    </dxf>
    <dxf>
      <fill>
        <patternFill patternType="darkGrid">
          <bgColor theme="0"/>
        </patternFill>
      </fill>
    </dxf>
    <dxf>
      <fill>
        <patternFill patternType="darkGrid">
          <bgColor theme="0"/>
        </patternFill>
      </fill>
    </dxf>
    <dxf>
      <font>
        <b/>
        <i val="0"/>
        <color theme="0"/>
      </font>
      <fill>
        <patternFill>
          <bgColor rgb="FFFF0000"/>
        </patternFill>
      </fill>
    </dxf>
    <dxf>
      <font>
        <b/>
        <i val="0"/>
        <color theme="0"/>
      </font>
      <fill>
        <patternFill>
          <bgColor rgb="FFFF0000"/>
        </patternFill>
      </fill>
    </dxf>
    <dxf>
      <fill>
        <patternFill patternType="darkGrid">
          <bgColor theme="0"/>
        </patternFill>
      </fill>
    </dxf>
    <dxf>
      <fill>
        <patternFill patternType="darkGrid">
          <bgColor theme="0"/>
        </patternFill>
      </fill>
    </dxf>
    <dxf>
      <font>
        <b/>
        <i val="0"/>
        <color theme="0"/>
      </font>
      <fill>
        <patternFill>
          <bgColor rgb="FFFF0000"/>
        </patternFill>
      </fill>
    </dxf>
    <dxf>
      <fill>
        <patternFill patternType="darkGrid">
          <bgColor theme="0"/>
        </patternFill>
      </fill>
    </dxf>
    <dxf>
      <fill>
        <patternFill patternType="darkGrid">
          <bgColor theme="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D9D9D9"/>
      <color rgb="FF0027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219827</xdr:colOff>
      <xdr:row>89</xdr:row>
      <xdr:rowOff>19050</xdr:rowOff>
    </xdr:from>
    <xdr:to>
      <xdr:col>7</xdr:col>
      <xdr:colOff>501193</xdr:colOff>
      <xdr:row>90</xdr:row>
      <xdr:rowOff>2011</xdr:rowOff>
    </xdr:to>
    <xdr:sp macro="" textlink="">
      <xdr:nvSpPr>
        <xdr:cNvPr id="6" name="下矢印 22">
          <a:extLst>
            <a:ext uri="{FF2B5EF4-FFF2-40B4-BE49-F238E27FC236}">
              <a16:creationId xmlns:a16="http://schemas.microsoft.com/office/drawing/2014/main" id="{B89915CC-8899-4B36-99C1-696A4F7B0292}"/>
            </a:ext>
          </a:extLst>
        </xdr:cNvPr>
        <xdr:cNvSpPr/>
      </xdr:nvSpPr>
      <xdr:spPr>
        <a:xfrm rot="10800000">
          <a:off x="4725152" y="15963900"/>
          <a:ext cx="281366" cy="249661"/>
        </a:xfrm>
        <a:prstGeom prst="down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13449</xdr:colOff>
      <xdr:row>20</xdr:row>
      <xdr:rowOff>69475</xdr:rowOff>
    </xdr:from>
    <xdr:to>
      <xdr:col>5</xdr:col>
      <xdr:colOff>2</xdr:colOff>
      <xdr:row>20</xdr:row>
      <xdr:rowOff>461680</xdr:rowOff>
    </xdr:to>
    <xdr:sp macro="" textlink="">
      <xdr:nvSpPr>
        <xdr:cNvPr id="90" name="矢印: 上 89">
          <a:extLst>
            <a:ext uri="{FF2B5EF4-FFF2-40B4-BE49-F238E27FC236}">
              <a16:creationId xmlns:a16="http://schemas.microsoft.com/office/drawing/2014/main" id="{28EE3035-F915-43CA-91CB-523D5AAE9518}"/>
            </a:ext>
          </a:extLst>
        </xdr:cNvPr>
        <xdr:cNvSpPr/>
      </xdr:nvSpPr>
      <xdr:spPr>
        <a:xfrm rot="5400000">
          <a:off x="3334873" y="4253751"/>
          <a:ext cx="392205" cy="939053"/>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612965</xdr:colOff>
      <xdr:row>24</xdr:row>
      <xdr:rowOff>0</xdr:rowOff>
    </xdr:from>
    <xdr:to>
      <xdr:col>2</xdr:col>
      <xdr:colOff>198346</xdr:colOff>
      <xdr:row>25</xdr:row>
      <xdr:rowOff>7842</xdr:rowOff>
    </xdr:to>
    <xdr:sp macro="" textlink="">
      <xdr:nvSpPr>
        <xdr:cNvPr id="92" name="矢印: 上 91">
          <a:extLst>
            <a:ext uri="{FF2B5EF4-FFF2-40B4-BE49-F238E27FC236}">
              <a16:creationId xmlns:a16="http://schemas.microsoft.com/office/drawing/2014/main" id="{951CE8FB-F043-4073-8151-182E5F6424DA}"/>
            </a:ext>
          </a:extLst>
        </xdr:cNvPr>
        <xdr:cNvSpPr/>
      </xdr:nvSpPr>
      <xdr:spPr>
        <a:xfrm>
          <a:off x="774890" y="5772150"/>
          <a:ext cx="547406" cy="198342"/>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612965</xdr:colOff>
      <xdr:row>32</xdr:row>
      <xdr:rowOff>0</xdr:rowOff>
    </xdr:from>
    <xdr:to>
      <xdr:col>2</xdr:col>
      <xdr:colOff>198346</xdr:colOff>
      <xdr:row>33</xdr:row>
      <xdr:rowOff>7842</xdr:rowOff>
    </xdr:to>
    <xdr:sp macro="" textlink="">
      <xdr:nvSpPr>
        <xdr:cNvPr id="95" name="矢印: 上 94">
          <a:extLst>
            <a:ext uri="{FF2B5EF4-FFF2-40B4-BE49-F238E27FC236}">
              <a16:creationId xmlns:a16="http://schemas.microsoft.com/office/drawing/2014/main" id="{3975EA38-D939-4780-9D6E-15A5D698B42B}"/>
            </a:ext>
          </a:extLst>
        </xdr:cNvPr>
        <xdr:cNvSpPr/>
      </xdr:nvSpPr>
      <xdr:spPr>
        <a:xfrm>
          <a:off x="774890" y="7896225"/>
          <a:ext cx="547406" cy="198342"/>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6029</xdr:colOff>
      <xdr:row>57</xdr:row>
      <xdr:rowOff>114582</xdr:rowOff>
    </xdr:from>
    <xdr:to>
      <xdr:col>7</xdr:col>
      <xdr:colOff>1701</xdr:colOff>
      <xdr:row>59</xdr:row>
      <xdr:rowOff>13729</xdr:rowOff>
    </xdr:to>
    <xdr:sp macro="" textlink="">
      <xdr:nvSpPr>
        <xdr:cNvPr id="100" name="矢印: 上 99">
          <a:extLst>
            <a:ext uri="{FF2B5EF4-FFF2-40B4-BE49-F238E27FC236}">
              <a16:creationId xmlns:a16="http://schemas.microsoft.com/office/drawing/2014/main" id="{130077CB-846A-4DAC-BE60-AFCB8C2926F5}"/>
            </a:ext>
          </a:extLst>
        </xdr:cNvPr>
        <xdr:cNvSpPr/>
      </xdr:nvSpPr>
      <xdr:spPr>
        <a:xfrm rot="16200000">
          <a:off x="5275182" y="12228554"/>
          <a:ext cx="399210" cy="960078"/>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13607</xdr:colOff>
      <xdr:row>97</xdr:row>
      <xdr:rowOff>13611</xdr:rowOff>
    </xdr:from>
    <xdr:to>
      <xdr:col>8</xdr:col>
      <xdr:colOff>0</xdr:colOff>
      <xdr:row>97</xdr:row>
      <xdr:rowOff>489857</xdr:rowOff>
    </xdr:to>
    <xdr:sp macro="" textlink="">
      <xdr:nvSpPr>
        <xdr:cNvPr id="107" name="矢印: 上 106">
          <a:extLst>
            <a:ext uri="{FF2B5EF4-FFF2-40B4-BE49-F238E27FC236}">
              <a16:creationId xmlns:a16="http://schemas.microsoft.com/office/drawing/2014/main" id="{E5840035-74F6-4A38-BC27-EA64DFB93C3D}"/>
            </a:ext>
          </a:extLst>
        </xdr:cNvPr>
        <xdr:cNvSpPr/>
      </xdr:nvSpPr>
      <xdr:spPr>
        <a:xfrm rot="5400000">
          <a:off x="5702756" y="21985062"/>
          <a:ext cx="476246" cy="1910443"/>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en-US" altLang="ja-JP" sz="1200"/>
            <a:t>kgCO2 </a:t>
          </a:r>
          <a:r>
            <a:rPr kumimoji="1" lang="ja-JP" altLang="en-US" sz="1200"/>
            <a:t>⇒ </a:t>
          </a:r>
          <a:r>
            <a:rPr kumimoji="1" lang="en-US" altLang="ja-JP" sz="1200"/>
            <a:t>tCO2</a:t>
          </a:r>
          <a:r>
            <a:rPr kumimoji="1" lang="ja-JP" altLang="en-US" sz="1200"/>
            <a:t>変換</a:t>
          </a:r>
          <a:endParaRPr kumimoji="1" lang="ja-JP" altLang="en-US" sz="1100"/>
        </a:p>
      </xdr:txBody>
    </xdr:sp>
    <xdr:clientData/>
  </xdr:twoCellAnchor>
  <xdr:twoCellAnchor>
    <xdr:from>
      <xdr:col>3</xdr:col>
      <xdr:colOff>571499</xdr:colOff>
      <xdr:row>96</xdr:row>
      <xdr:rowOff>0</xdr:rowOff>
    </xdr:from>
    <xdr:to>
      <xdr:col>3</xdr:col>
      <xdr:colOff>902878</xdr:colOff>
      <xdr:row>97</xdr:row>
      <xdr:rowOff>13607</xdr:rowOff>
    </xdr:to>
    <xdr:sp macro="" textlink="">
      <xdr:nvSpPr>
        <xdr:cNvPr id="109" name="矢印: 上 108">
          <a:extLst>
            <a:ext uri="{FF2B5EF4-FFF2-40B4-BE49-F238E27FC236}">
              <a16:creationId xmlns:a16="http://schemas.microsoft.com/office/drawing/2014/main" id="{3011D60A-8761-41FD-8913-F14A4AE4BDA1}"/>
            </a:ext>
          </a:extLst>
        </xdr:cNvPr>
        <xdr:cNvSpPr/>
      </xdr:nvSpPr>
      <xdr:spPr>
        <a:xfrm rot="10800000">
          <a:off x="2657474" y="22083033"/>
          <a:ext cx="331379" cy="619124"/>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13607</xdr:colOff>
      <xdr:row>99</xdr:row>
      <xdr:rowOff>40825</xdr:rowOff>
    </xdr:from>
    <xdr:to>
      <xdr:col>8</xdr:col>
      <xdr:colOff>0</xdr:colOff>
      <xdr:row>100</xdr:row>
      <xdr:rowOff>13607</xdr:rowOff>
    </xdr:to>
    <xdr:sp macro="" textlink="">
      <xdr:nvSpPr>
        <xdr:cNvPr id="110" name="矢印: 上 109">
          <a:extLst>
            <a:ext uri="{FF2B5EF4-FFF2-40B4-BE49-F238E27FC236}">
              <a16:creationId xmlns:a16="http://schemas.microsoft.com/office/drawing/2014/main" id="{E0D0E291-D072-48F2-A53E-CD222F0BCA2A}"/>
            </a:ext>
          </a:extLst>
        </xdr:cNvPr>
        <xdr:cNvSpPr/>
      </xdr:nvSpPr>
      <xdr:spPr>
        <a:xfrm rot="5400000">
          <a:off x="5702075" y="23022607"/>
          <a:ext cx="477607" cy="1910443"/>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en-US" altLang="ja-JP" sz="1200"/>
            <a:t>kgCO2 </a:t>
          </a:r>
          <a:r>
            <a:rPr kumimoji="1" lang="ja-JP" altLang="en-US" sz="1200"/>
            <a:t>⇒ </a:t>
          </a:r>
          <a:r>
            <a:rPr kumimoji="1" lang="en-US" altLang="ja-JP" sz="1200"/>
            <a:t>tCO2</a:t>
          </a:r>
          <a:r>
            <a:rPr kumimoji="1" lang="ja-JP" altLang="en-US" sz="1200"/>
            <a:t>変換</a:t>
          </a:r>
          <a:endParaRPr kumimoji="1" lang="ja-JP" altLang="en-US" sz="1100"/>
        </a:p>
      </xdr:txBody>
    </xdr:sp>
    <xdr:clientData/>
  </xdr:twoCellAnchor>
  <xdr:twoCellAnchor>
    <xdr:from>
      <xdr:col>3</xdr:col>
      <xdr:colOff>411818</xdr:colOff>
      <xdr:row>98</xdr:row>
      <xdr:rowOff>13606</xdr:rowOff>
    </xdr:from>
    <xdr:to>
      <xdr:col>3</xdr:col>
      <xdr:colOff>963306</xdr:colOff>
      <xdr:row>98</xdr:row>
      <xdr:rowOff>486093</xdr:rowOff>
    </xdr:to>
    <xdr:sp macro="" textlink="">
      <xdr:nvSpPr>
        <xdr:cNvPr id="111" name="矢印: 上 110">
          <a:extLst>
            <a:ext uri="{FF2B5EF4-FFF2-40B4-BE49-F238E27FC236}">
              <a16:creationId xmlns:a16="http://schemas.microsoft.com/office/drawing/2014/main" id="{8D2F60EC-B7FB-4F0F-B6D6-2AA7FABA3B21}"/>
            </a:ext>
          </a:extLst>
        </xdr:cNvPr>
        <xdr:cNvSpPr/>
      </xdr:nvSpPr>
      <xdr:spPr>
        <a:xfrm rot="10800000">
          <a:off x="2497793" y="23206981"/>
          <a:ext cx="551488" cy="472487"/>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411818</xdr:colOff>
      <xdr:row>98</xdr:row>
      <xdr:rowOff>13606</xdr:rowOff>
    </xdr:from>
    <xdr:to>
      <xdr:col>3</xdr:col>
      <xdr:colOff>963306</xdr:colOff>
      <xdr:row>98</xdr:row>
      <xdr:rowOff>486093</xdr:rowOff>
    </xdr:to>
    <xdr:sp macro="" textlink="">
      <xdr:nvSpPr>
        <xdr:cNvPr id="112" name="矢印: 上 111">
          <a:extLst>
            <a:ext uri="{FF2B5EF4-FFF2-40B4-BE49-F238E27FC236}">
              <a16:creationId xmlns:a16="http://schemas.microsoft.com/office/drawing/2014/main" id="{A73D5E2D-A651-4488-A8B8-0D7831FFE1DE}"/>
            </a:ext>
          </a:extLst>
        </xdr:cNvPr>
        <xdr:cNvSpPr/>
      </xdr:nvSpPr>
      <xdr:spPr>
        <a:xfrm rot="10800000">
          <a:off x="2497793" y="23206981"/>
          <a:ext cx="551488" cy="472487"/>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411818</xdr:colOff>
      <xdr:row>98</xdr:row>
      <xdr:rowOff>13606</xdr:rowOff>
    </xdr:from>
    <xdr:to>
      <xdr:col>10</xdr:col>
      <xdr:colOff>963306</xdr:colOff>
      <xdr:row>98</xdr:row>
      <xdr:rowOff>486093</xdr:rowOff>
    </xdr:to>
    <xdr:sp macro="" textlink="">
      <xdr:nvSpPr>
        <xdr:cNvPr id="113" name="矢印: 上 112">
          <a:extLst>
            <a:ext uri="{FF2B5EF4-FFF2-40B4-BE49-F238E27FC236}">
              <a16:creationId xmlns:a16="http://schemas.microsoft.com/office/drawing/2014/main" id="{6ED2E83C-AA3B-4E54-AD0E-83F7E1A52D2E}"/>
            </a:ext>
          </a:extLst>
        </xdr:cNvPr>
        <xdr:cNvSpPr/>
      </xdr:nvSpPr>
      <xdr:spPr>
        <a:xfrm rot="10800000">
          <a:off x="9231968" y="23206981"/>
          <a:ext cx="551488" cy="472487"/>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411818</xdr:colOff>
      <xdr:row>98</xdr:row>
      <xdr:rowOff>13606</xdr:rowOff>
    </xdr:from>
    <xdr:to>
      <xdr:col>10</xdr:col>
      <xdr:colOff>963306</xdr:colOff>
      <xdr:row>98</xdr:row>
      <xdr:rowOff>486093</xdr:rowOff>
    </xdr:to>
    <xdr:sp macro="" textlink="">
      <xdr:nvSpPr>
        <xdr:cNvPr id="114" name="矢印: 上 113">
          <a:extLst>
            <a:ext uri="{FF2B5EF4-FFF2-40B4-BE49-F238E27FC236}">
              <a16:creationId xmlns:a16="http://schemas.microsoft.com/office/drawing/2014/main" id="{3E8878DA-B8F1-4BE5-9B85-8BA7AF42AD21}"/>
            </a:ext>
          </a:extLst>
        </xdr:cNvPr>
        <xdr:cNvSpPr/>
      </xdr:nvSpPr>
      <xdr:spPr>
        <a:xfrm rot="10800000">
          <a:off x="9231968" y="23206981"/>
          <a:ext cx="551488" cy="472487"/>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27213</xdr:colOff>
      <xdr:row>96</xdr:row>
      <xdr:rowOff>0</xdr:rowOff>
    </xdr:from>
    <xdr:to>
      <xdr:col>11</xdr:col>
      <xdr:colOff>35253</xdr:colOff>
      <xdr:row>97</xdr:row>
      <xdr:rowOff>13599</xdr:rowOff>
    </xdr:to>
    <xdr:grpSp>
      <xdr:nvGrpSpPr>
        <xdr:cNvPr id="116" name="グループ化 115">
          <a:extLst>
            <a:ext uri="{FF2B5EF4-FFF2-40B4-BE49-F238E27FC236}">
              <a16:creationId xmlns:a16="http://schemas.microsoft.com/office/drawing/2014/main" id="{E57671C2-6DF3-4AD9-87CF-396CB0CCFCF0}"/>
            </a:ext>
          </a:extLst>
        </xdr:cNvPr>
        <xdr:cNvGrpSpPr/>
      </xdr:nvGrpSpPr>
      <xdr:grpSpPr>
        <a:xfrm>
          <a:off x="3064327" y="23426057"/>
          <a:ext cx="6713640" cy="514342"/>
          <a:chOff x="3102427" y="26166537"/>
          <a:chExt cx="6770790" cy="698064"/>
        </a:xfrm>
      </xdr:grpSpPr>
      <xdr:sp macro="" textlink="">
        <xdr:nvSpPr>
          <xdr:cNvPr id="117" name="矢印: 上向き折線 116">
            <a:extLst>
              <a:ext uri="{FF2B5EF4-FFF2-40B4-BE49-F238E27FC236}">
                <a16:creationId xmlns:a16="http://schemas.microsoft.com/office/drawing/2014/main" id="{A4E0D179-5E96-434A-879B-01BA7498239C}"/>
              </a:ext>
            </a:extLst>
          </xdr:cNvPr>
          <xdr:cNvSpPr/>
        </xdr:nvSpPr>
        <xdr:spPr>
          <a:xfrm rot="10800000">
            <a:off x="3102427" y="26352550"/>
            <a:ext cx="6735536" cy="512051"/>
          </a:xfrm>
          <a:prstGeom prst="bentUpArrow">
            <a:avLst>
              <a:gd name="adj1" fmla="val 38378"/>
              <a:gd name="adj2" fmla="val 25000"/>
              <a:gd name="adj3" fmla="val 25000"/>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8" name="正方形/長方形 117">
            <a:extLst>
              <a:ext uri="{FF2B5EF4-FFF2-40B4-BE49-F238E27FC236}">
                <a16:creationId xmlns:a16="http://schemas.microsoft.com/office/drawing/2014/main" id="{2CA96ADC-3E6C-488A-856A-B192566FB547}"/>
              </a:ext>
            </a:extLst>
          </xdr:cNvPr>
          <xdr:cNvSpPr/>
        </xdr:nvSpPr>
        <xdr:spPr>
          <a:xfrm>
            <a:off x="9761887" y="26166537"/>
            <a:ext cx="111330" cy="387738"/>
          </a:xfrm>
          <a:prstGeom prst="rect">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612965</xdr:colOff>
      <xdr:row>46</xdr:row>
      <xdr:rowOff>0</xdr:rowOff>
    </xdr:from>
    <xdr:to>
      <xdr:col>2</xdr:col>
      <xdr:colOff>198346</xdr:colOff>
      <xdr:row>47</xdr:row>
      <xdr:rowOff>7842</xdr:rowOff>
    </xdr:to>
    <xdr:sp macro="" textlink="">
      <xdr:nvSpPr>
        <xdr:cNvPr id="45" name="矢印: 上 44">
          <a:extLst>
            <a:ext uri="{FF2B5EF4-FFF2-40B4-BE49-F238E27FC236}">
              <a16:creationId xmlns:a16="http://schemas.microsoft.com/office/drawing/2014/main" id="{920DFB50-82BE-4C89-B2C7-B533714DD311}"/>
            </a:ext>
          </a:extLst>
        </xdr:cNvPr>
        <xdr:cNvSpPr/>
      </xdr:nvSpPr>
      <xdr:spPr>
        <a:xfrm>
          <a:off x="776251" y="9783536"/>
          <a:ext cx="551488" cy="198342"/>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411480</xdr:colOff>
      <xdr:row>68</xdr:row>
      <xdr:rowOff>19594</xdr:rowOff>
    </xdr:from>
    <xdr:to>
      <xdr:col>4</xdr:col>
      <xdr:colOff>838200</xdr:colOff>
      <xdr:row>68</xdr:row>
      <xdr:rowOff>489857</xdr:rowOff>
    </xdr:to>
    <xdr:sp macro="" textlink="">
      <xdr:nvSpPr>
        <xdr:cNvPr id="23" name="乗算記号 22">
          <a:extLst>
            <a:ext uri="{FF2B5EF4-FFF2-40B4-BE49-F238E27FC236}">
              <a16:creationId xmlns:a16="http://schemas.microsoft.com/office/drawing/2014/main" id="{60373BFE-D427-4B76-9A12-D01CC5F425E8}"/>
            </a:ext>
          </a:extLst>
        </xdr:cNvPr>
        <xdr:cNvSpPr/>
      </xdr:nvSpPr>
      <xdr:spPr>
        <a:xfrm>
          <a:off x="3459480" y="5820319"/>
          <a:ext cx="426720" cy="470263"/>
        </a:xfrm>
        <a:prstGeom prst="mathMultiply">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304800</xdr:colOff>
      <xdr:row>68</xdr:row>
      <xdr:rowOff>34834</xdr:rowOff>
    </xdr:from>
    <xdr:to>
      <xdr:col>8</xdr:col>
      <xdr:colOff>746760</xdr:colOff>
      <xdr:row>68</xdr:row>
      <xdr:rowOff>461554</xdr:rowOff>
    </xdr:to>
    <xdr:sp macro="" textlink="">
      <xdr:nvSpPr>
        <xdr:cNvPr id="24" name="次の値と等しい 23">
          <a:extLst>
            <a:ext uri="{FF2B5EF4-FFF2-40B4-BE49-F238E27FC236}">
              <a16:creationId xmlns:a16="http://schemas.microsoft.com/office/drawing/2014/main" id="{4E45D78E-6EEF-46D9-92C3-F1B41B4E818D}"/>
            </a:ext>
          </a:extLst>
        </xdr:cNvPr>
        <xdr:cNvSpPr/>
      </xdr:nvSpPr>
      <xdr:spPr>
        <a:xfrm>
          <a:off x="7200900" y="5835559"/>
          <a:ext cx="441960" cy="426720"/>
        </a:xfrm>
        <a:prstGeom prst="mathEqual">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1100">
            <a:solidFill>
              <a:schemeClr val="lt1"/>
            </a:solidFill>
            <a:latin typeface="+mn-lt"/>
            <a:ea typeface="+mn-ea"/>
            <a:cs typeface="+mn-cs"/>
          </a:endParaRPr>
        </a:p>
      </xdr:txBody>
    </xdr:sp>
    <xdr:clientData/>
  </xdr:twoCellAnchor>
  <xdr:twoCellAnchor>
    <xdr:from>
      <xdr:col>1</xdr:col>
      <xdr:colOff>612965</xdr:colOff>
      <xdr:row>71</xdr:row>
      <xdr:rowOff>0</xdr:rowOff>
    </xdr:from>
    <xdr:to>
      <xdr:col>2</xdr:col>
      <xdr:colOff>198346</xdr:colOff>
      <xdr:row>72</xdr:row>
      <xdr:rowOff>7842</xdr:rowOff>
    </xdr:to>
    <xdr:sp macro="" textlink="">
      <xdr:nvSpPr>
        <xdr:cNvPr id="25" name="矢印: 上 24">
          <a:extLst>
            <a:ext uri="{FF2B5EF4-FFF2-40B4-BE49-F238E27FC236}">
              <a16:creationId xmlns:a16="http://schemas.microsoft.com/office/drawing/2014/main" id="{C940CB3F-8DF9-40FE-83C0-083ED54FB820}"/>
            </a:ext>
          </a:extLst>
        </xdr:cNvPr>
        <xdr:cNvSpPr/>
      </xdr:nvSpPr>
      <xdr:spPr>
        <a:xfrm>
          <a:off x="774890" y="6867525"/>
          <a:ext cx="547406" cy="198342"/>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721823</xdr:colOff>
      <xdr:row>71</xdr:row>
      <xdr:rowOff>0</xdr:rowOff>
    </xdr:from>
    <xdr:to>
      <xdr:col>6</xdr:col>
      <xdr:colOff>307204</xdr:colOff>
      <xdr:row>72</xdr:row>
      <xdr:rowOff>7842</xdr:rowOff>
    </xdr:to>
    <xdr:sp macro="" textlink="">
      <xdr:nvSpPr>
        <xdr:cNvPr id="26" name="矢印: 上 25">
          <a:extLst>
            <a:ext uri="{FF2B5EF4-FFF2-40B4-BE49-F238E27FC236}">
              <a16:creationId xmlns:a16="http://schemas.microsoft.com/office/drawing/2014/main" id="{3AD8E35F-8F6E-445D-A70E-1BAA74779028}"/>
            </a:ext>
          </a:extLst>
        </xdr:cNvPr>
        <xdr:cNvSpPr/>
      </xdr:nvSpPr>
      <xdr:spPr>
        <a:xfrm>
          <a:off x="4731848" y="6867525"/>
          <a:ext cx="547406" cy="198342"/>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411480</xdr:colOff>
      <xdr:row>37</xdr:row>
      <xdr:rowOff>19594</xdr:rowOff>
    </xdr:from>
    <xdr:to>
      <xdr:col>4</xdr:col>
      <xdr:colOff>838200</xdr:colOff>
      <xdr:row>37</xdr:row>
      <xdr:rowOff>489857</xdr:rowOff>
    </xdr:to>
    <xdr:sp macro="" textlink="">
      <xdr:nvSpPr>
        <xdr:cNvPr id="27" name="乗算記号 26">
          <a:extLst>
            <a:ext uri="{FF2B5EF4-FFF2-40B4-BE49-F238E27FC236}">
              <a16:creationId xmlns:a16="http://schemas.microsoft.com/office/drawing/2014/main" id="{EA29A7DA-1B51-48DB-8906-33AA112BC2E7}"/>
            </a:ext>
          </a:extLst>
        </xdr:cNvPr>
        <xdr:cNvSpPr/>
      </xdr:nvSpPr>
      <xdr:spPr>
        <a:xfrm>
          <a:off x="3459480" y="5820319"/>
          <a:ext cx="426720" cy="470263"/>
        </a:xfrm>
        <a:prstGeom prst="mathMultiply">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304800</xdr:colOff>
      <xdr:row>37</xdr:row>
      <xdr:rowOff>34834</xdr:rowOff>
    </xdr:from>
    <xdr:to>
      <xdr:col>8</xdr:col>
      <xdr:colOff>746760</xdr:colOff>
      <xdr:row>37</xdr:row>
      <xdr:rowOff>461554</xdr:rowOff>
    </xdr:to>
    <xdr:sp macro="" textlink="">
      <xdr:nvSpPr>
        <xdr:cNvPr id="28" name="次の値と等しい 27">
          <a:extLst>
            <a:ext uri="{FF2B5EF4-FFF2-40B4-BE49-F238E27FC236}">
              <a16:creationId xmlns:a16="http://schemas.microsoft.com/office/drawing/2014/main" id="{01E6D507-1F2F-4C5C-A712-8046C374B50D}"/>
            </a:ext>
          </a:extLst>
        </xdr:cNvPr>
        <xdr:cNvSpPr/>
      </xdr:nvSpPr>
      <xdr:spPr>
        <a:xfrm>
          <a:off x="7200900" y="5835559"/>
          <a:ext cx="441960" cy="426720"/>
        </a:xfrm>
        <a:prstGeom prst="mathEqual">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1100">
            <a:solidFill>
              <a:schemeClr val="lt1"/>
            </a:solidFill>
            <a:latin typeface="+mn-lt"/>
            <a:ea typeface="+mn-ea"/>
            <a:cs typeface="+mn-cs"/>
          </a:endParaRPr>
        </a:p>
      </xdr:txBody>
    </xdr:sp>
    <xdr:clientData/>
  </xdr:twoCellAnchor>
  <xdr:twoCellAnchor>
    <xdr:from>
      <xdr:col>1</xdr:col>
      <xdr:colOff>612965</xdr:colOff>
      <xdr:row>40</xdr:row>
      <xdr:rowOff>0</xdr:rowOff>
    </xdr:from>
    <xdr:to>
      <xdr:col>2</xdr:col>
      <xdr:colOff>198346</xdr:colOff>
      <xdr:row>41</xdr:row>
      <xdr:rowOff>7842</xdr:rowOff>
    </xdr:to>
    <xdr:sp macro="" textlink="">
      <xdr:nvSpPr>
        <xdr:cNvPr id="29" name="矢印: 上 28">
          <a:extLst>
            <a:ext uri="{FF2B5EF4-FFF2-40B4-BE49-F238E27FC236}">
              <a16:creationId xmlns:a16="http://schemas.microsoft.com/office/drawing/2014/main" id="{E7E63CB2-D0C0-4946-A972-08856A2922B6}"/>
            </a:ext>
          </a:extLst>
        </xdr:cNvPr>
        <xdr:cNvSpPr/>
      </xdr:nvSpPr>
      <xdr:spPr>
        <a:xfrm>
          <a:off x="774890" y="6867525"/>
          <a:ext cx="547406" cy="198342"/>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721823</xdr:colOff>
      <xdr:row>40</xdr:row>
      <xdr:rowOff>0</xdr:rowOff>
    </xdr:from>
    <xdr:to>
      <xdr:col>6</xdr:col>
      <xdr:colOff>307204</xdr:colOff>
      <xdr:row>41</xdr:row>
      <xdr:rowOff>7842</xdr:rowOff>
    </xdr:to>
    <xdr:sp macro="" textlink="">
      <xdr:nvSpPr>
        <xdr:cNvPr id="30" name="矢印: 上 29">
          <a:extLst>
            <a:ext uri="{FF2B5EF4-FFF2-40B4-BE49-F238E27FC236}">
              <a16:creationId xmlns:a16="http://schemas.microsoft.com/office/drawing/2014/main" id="{F6F32A30-5054-4F71-BA12-B99A98DAC64E}"/>
            </a:ext>
          </a:extLst>
        </xdr:cNvPr>
        <xdr:cNvSpPr/>
      </xdr:nvSpPr>
      <xdr:spPr>
        <a:xfrm>
          <a:off x="4731848" y="6867525"/>
          <a:ext cx="547406" cy="198342"/>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7049</xdr:colOff>
      <xdr:row>20</xdr:row>
      <xdr:rowOff>62110</xdr:rowOff>
    </xdr:from>
    <xdr:to>
      <xdr:col>10</xdr:col>
      <xdr:colOff>320</xdr:colOff>
      <xdr:row>20</xdr:row>
      <xdr:rowOff>454315</xdr:rowOff>
    </xdr:to>
    <xdr:sp macro="" textlink="">
      <xdr:nvSpPr>
        <xdr:cNvPr id="31" name="矢印: 上 30">
          <a:extLst>
            <a:ext uri="{FF2B5EF4-FFF2-40B4-BE49-F238E27FC236}">
              <a16:creationId xmlns:a16="http://schemas.microsoft.com/office/drawing/2014/main" id="{99BF7914-D679-4E9D-99C6-279BC1E6876A}"/>
            </a:ext>
          </a:extLst>
        </xdr:cNvPr>
        <xdr:cNvSpPr/>
      </xdr:nvSpPr>
      <xdr:spPr>
        <a:xfrm rot="16200000">
          <a:off x="8128622" y="3568657"/>
          <a:ext cx="392205" cy="953391"/>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F48DC-FEB4-4191-A30C-4B842739A983}">
  <dimension ref="A2:F10"/>
  <sheetViews>
    <sheetView workbookViewId="0"/>
  </sheetViews>
  <sheetFormatPr defaultColWidth="9" defaultRowHeight="18" x14ac:dyDescent="0.45"/>
  <cols>
    <col min="1" max="1" width="9" style="10"/>
    <col min="2" max="3" width="10.59765625" style="1" customWidth="1"/>
    <col min="4" max="5" width="60.59765625" style="1" customWidth="1"/>
    <col min="6" max="16384" width="9" style="1"/>
  </cols>
  <sheetData>
    <row r="2" spans="2:6" ht="22.2" x14ac:dyDescent="0.45">
      <c r="B2" s="85" t="s">
        <v>140</v>
      </c>
      <c r="C2" s="86"/>
      <c r="D2" s="86"/>
      <c r="E2" s="86"/>
      <c r="F2" s="2"/>
    </row>
    <row r="3" spans="2:6" x14ac:dyDescent="0.45">
      <c r="B3" s="3" t="s">
        <v>141</v>
      </c>
      <c r="C3" s="4" t="s">
        <v>142</v>
      </c>
      <c r="D3" s="4" t="s">
        <v>143</v>
      </c>
      <c r="E3" s="5" t="s">
        <v>144</v>
      </c>
    </row>
    <row r="4" spans="2:6" x14ac:dyDescent="0.45">
      <c r="B4" s="78">
        <v>44589</v>
      </c>
      <c r="C4" s="7" t="s">
        <v>66</v>
      </c>
      <c r="D4" s="8" t="s">
        <v>149</v>
      </c>
      <c r="E4" s="79" t="s">
        <v>66</v>
      </c>
    </row>
    <row r="5" spans="2:6" x14ac:dyDescent="0.45">
      <c r="B5" s="6"/>
      <c r="C5" s="7"/>
      <c r="D5" s="8"/>
      <c r="E5" s="9"/>
    </row>
    <row r="6" spans="2:6" x14ac:dyDescent="0.45">
      <c r="B6" s="6"/>
      <c r="C6" s="7"/>
      <c r="D6" s="8"/>
      <c r="E6" s="9"/>
    </row>
    <row r="7" spans="2:6" x14ac:dyDescent="0.45">
      <c r="B7" s="6"/>
      <c r="C7" s="7"/>
      <c r="D7" s="8"/>
      <c r="E7" s="9"/>
    </row>
    <row r="8" spans="2:6" x14ac:dyDescent="0.45">
      <c r="B8" s="6"/>
      <c r="C8" s="7"/>
      <c r="D8" s="8"/>
      <c r="E8" s="9"/>
    </row>
    <row r="9" spans="2:6" x14ac:dyDescent="0.45">
      <c r="B9" s="6"/>
      <c r="C9" s="7"/>
      <c r="D9" s="8"/>
      <c r="E9" s="9"/>
    </row>
    <row r="10" spans="2:6" x14ac:dyDescent="0.45">
      <c r="B10" s="6"/>
      <c r="C10" s="7"/>
      <c r="D10" s="8"/>
      <c r="E10" s="9"/>
    </row>
  </sheetData>
  <sheetProtection algorithmName="SHA-512" hashValue="kGpkCq/vQ5uNaR2Gq2Ql2JOF2A1aJPcGiLL7XeaWpgEieltWxxEuU3tMfEqy/iPWzBpEh2ns+yKRrqc8pkyMlA==" saltValue="cnHHRXct26F0w6Jr+RQB8Q==" spinCount="100000" sheet="1" objects="1" scenarios="1"/>
  <mergeCells count="1">
    <mergeCell ref="B2:E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5"/>
  <sheetViews>
    <sheetView tabSelected="1" zoomScale="70" zoomScaleNormal="70" workbookViewId="0"/>
  </sheetViews>
  <sheetFormatPr defaultColWidth="9" defaultRowHeight="18" x14ac:dyDescent="0.45"/>
  <cols>
    <col min="1" max="1" width="2.09765625" style="61" customWidth="1"/>
    <col min="2" max="13" width="12.59765625" style="61" customWidth="1"/>
    <col min="14" max="14" width="1.09765625" style="61" customWidth="1"/>
    <col min="15" max="16384" width="9" style="61"/>
  </cols>
  <sheetData>
    <row r="1" spans="1:19" s="12" customFormat="1" ht="13.5" customHeight="1" x14ac:dyDescent="0.45">
      <c r="O1" s="60"/>
      <c r="P1" s="60"/>
      <c r="Q1" s="60"/>
      <c r="R1" s="60"/>
      <c r="S1" s="60"/>
    </row>
    <row r="2" spans="1:19" s="12" customFormat="1" ht="20.100000000000001" customHeight="1" x14ac:dyDescent="0.45">
      <c r="B2" s="182" t="s">
        <v>145</v>
      </c>
      <c r="C2" s="182"/>
      <c r="D2" s="182"/>
      <c r="E2" s="182"/>
      <c r="F2" s="182"/>
      <c r="G2" s="182"/>
      <c r="H2" s="182"/>
      <c r="I2" s="182"/>
      <c r="J2" s="182"/>
      <c r="K2" s="182"/>
      <c r="L2" s="182"/>
      <c r="M2" s="182"/>
      <c r="O2" s="60"/>
      <c r="P2" s="60"/>
      <c r="Q2" s="60"/>
      <c r="R2" s="60"/>
      <c r="S2" s="60"/>
    </row>
    <row r="3" spans="1:19" s="12" customFormat="1" ht="5.0999999999999996" customHeight="1" x14ac:dyDescent="0.45">
      <c r="B3" s="13"/>
      <c r="C3" s="13"/>
      <c r="D3" s="13"/>
      <c r="E3" s="13"/>
      <c r="F3" s="13"/>
      <c r="G3" s="13"/>
      <c r="H3" s="13"/>
      <c r="I3" s="13"/>
      <c r="J3" s="13"/>
      <c r="K3" s="13"/>
      <c r="L3" s="13"/>
      <c r="M3" s="13"/>
      <c r="O3" s="60"/>
      <c r="P3" s="60"/>
      <c r="Q3" s="60"/>
      <c r="R3" s="60"/>
      <c r="S3" s="60"/>
    </row>
    <row r="4" spans="1:19" s="12" customFormat="1" ht="30" customHeight="1" x14ac:dyDescent="0.45">
      <c r="B4" s="183" t="s">
        <v>19</v>
      </c>
      <c r="C4" s="183"/>
      <c r="D4" s="183"/>
      <c r="E4" s="183"/>
      <c r="F4" s="183"/>
      <c r="G4" s="183"/>
      <c r="H4" s="183"/>
      <c r="I4" s="183"/>
      <c r="J4" s="183"/>
      <c r="K4" s="183"/>
      <c r="L4" s="183"/>
      <c r="M4" s="183"/>
      <c r="O4" s="60"/>
      <c r="P4" s="60"/>
      <c r="Q4" s="60"/>
      <c r="R4" s="60"/>
      <c r="S4" s="60"/>
    </row>
    <row r="5" spans="1:19" s="12" customFormat="1" ht="4.5" customHeight="1" x14ac:dyDescent="0.45">
      <c r="B5" s="13"/>
      <c r="C5" s="13"/>
      <c r="D5" s="13"/>
      <c r="E5" s="13"/>
      <c r="F5" s="13"/>
      <c r="G5" s="13"/>
      <c r="H5" s="13"/>
      <c r="I5" s="13"/>
      <c r="J5" s="13"/>
      <c r="K5" s="13"/>
      <c r="L5" s="13"/>
      <c r="M5" s="13"/>
      <c r="O5" s="60"/>
      <c r="P5" s="60"/>
      <c r="Q5" s="60"/>
      <c r="R5" s="60"/>
      <c r="S5" s="60"/>
    </row>
    <row r="6" spans="1:19" s="12" customFormat="1" ht="20.100000000000001" customHeight="1" x14ac:dyDescent="0.45">
      <c r="B6" s="184" t="s">
        <v>151</v>
      </c>
      <c r="C6" s="185"/>
      <c r="D6" s="185"/>
      <c r="E6" s="185"/>
      <c r="F6" s="185"/>
      <c r="G6" s="185"/>
      <c r="H6" s="185"/>
      <c r="I6" s="185"/>
      <c r="J6" s="185"/>
      <c r="K6" s="185"/>
      <c r="L6" s="185"/>
      <c r="M6" s="186"/>
      <c r="O6" s="60"/>
      <c r="P6" s="60"/>
      <c r="Q6" s="60"/>
      <c r="R6" s="60"/>
      <c r="S6" s="60"/>
    </row>
    <row r="7" spans="1:19" s="12" customFormat="1" ht="20.100000000000001" customHeight="1" x14ac:dyDescent="0.45">
      <c r="B7" s="187"/>
      <c r="C7" s="188"/>
      <c r="D7" s="188"/>
      <c r="E7" s="188"/>
      <c r="F7" s="188"/>
      <c r="G7" s="188"/>
      <c r="H7" s="188"/>
      <c r="I7" s="188"/>
      <c r="J7" s="188"/>
      <c r="K7" s="188"/>
      <c r="L7" s="188"/>
      <c r="M7" s="189"/>
      <c r="O7" s="60"/>
      <c r="P7" s="60"/>
      <c r="Q7" s="60"/>
      <c r="R7" s="60"/>
      <c r="S7" s="60"/>
    </row>
    <row r="8" spans="1:19" s="12" customFormat="1" ht="5.0999999999999996" customHeight="1" thickBot="1" x14ac:dyDescent="0.5">
      <c r="B8" s="13"/>
      <c r="C8" s="13"/>
      <c r="D8" s="13"/>
      <c r="E8" s="13"/>
      <c r="F8" s="13"/>
      <c r="G8" s="13"/>
      <c r="H8" s="13"/>
      <c r="I8" s="13"/>
      <c r="J8" s="13"/>
      <c r="K8" s="13"/>
      <c r="L8" s="13"/>
      <c r="M8" s="13"/>
      <c r="O8" s="60"/>
      <c r="P8" s="60"/>
      <c r="Q8" s="60"/>
      <c r="R8" s="60"/>
      <c r="S8" s="60"/>
    </row>
    <row r="9" spans="1:19" s="12" customFormat="1" ht="20.100000000000001" customHeight="1" thickBot="1" x14ac:dyDescent="0.5">
      <c r="B9" s="190" t="s">
        <v>112</v>
      </c>
      <c r="C9" s="191"/>
      <c r="D9" s="91" t="s">
        <v>98</v>
      </c>
      <c r="E9" s="92"/>
      <c r="F9" s="92"/>
      <c r="G9" s="92"/>
      <c r="H9" s="92"/>
      <c r="I9" s="92"/>
      <c r="J9" s="92"/>
      <c r="K9" s="92"/>
      <c r="L9" s="92"/>
      <c r="M9" s="93"/>
      <c r="O9" s="60"/>
      <c r="P9" s="60"/>
      <c r="Q9" s="60"/>
      <c r="R9" s="60"/>
      <c r="S9" s="60"/>
    </row>
    <row r="10" spans="1:19" s="12" customFormat="1" ht="5.0999999999999996" customHeight="1" x14ac:dyDescent="0.45">
      <c r="B10" s="14"/>
      <c r="C10" s="14"/>
      <c r="D10" s="14"/>
      <c r="E10" s="14"/>
      <c r="F10" s="14"/>
      <c r="G10" s="14"/>
      <c r="H10" s="14"/>
      <c r="I10" s="14"/>
      <c r="J10" s="14"/>
      <c r="K10" s="14"/>
      <c r="L10" s="14"/>
      <c r="M10" s="14"/>
      <c r="O10" s="60"/>
      <c r="P10" s="60"/>
      <c r="Q10" s="60"/>
      <c r="R10" s="60"/>
      <c r="S10" s="60"/>
    </row>
    <row r="11" spans="1:19" s="12" customFormat="1" ht="19.5" customHeight="1" x14ac:dyDescent="0.45">
      <c r="B11" s="105" t="s">
        <v>0</v>
      </c>
      <c r="C11" s="105"/>
      <c r="D11" s="105"/>
      <c r="E11" s="105"/>
      <c r="F11" s="105"/>
      <c r="G11" s="105"/>
      <c r="H11" s="105"/>
      <c r="I11" s="105"/>
      <c r="J11" s="105"/>
      <c r="K11" s="105"/>
      <c r="L11" s="105"/>
      <c r="M11" s="105"/>
      <c r="O11" s="60"/>
      <c r="P11" s="60"/>
      <c r="Q11" s="60"/>
      <c r="R11" s="60"/>
      <c r="S11" s="60"/>
    </row>
    <row r="12" spans="1:19" s="12" customFormat="1" ht="5.0999999999999996" customHeight="1" thickBot="1" x14ac:dyDescent="0.5">
      <c r="A12" s="16"/>
      <c r="B12" s="15"/>
      <c r="C12" s="15"/>
      <c r="D12" s="15"/>
      <c r="E12" s="15"/>
      <c r="F12" s="15"/>
      <c r="G12" s="15"/>
      <c r="H12" s="15"/>
      <c r="I12" s="15"/>
      <c r="J12" s="15"/>
      <c r="K12" s="15"/>
      <c r="L12" s="15"/>
      <c r="M12" s="15"/>
      <c r="O12" s="60"/>
      <c r="P12" s="60"/>
      <c r="Q12" s="60"/>
      <c r="R12" s="60"/>
      <c r="S12" s="60"/>
    </row>
    <row r="13" spans="1:19" s="12" customFormat="1" ht="39.9" customHeight="1" thickBot="1" x14ac:dyDescent="0.5">
      <c r="B13" s="87" t="s">
        <v>28</v>
      </c>
      <c r="C13" s="88"/>
      <c r="D13" s="57" t="s">
        <v>78</v>
      </c>
      <c r="E13" s="17"/>
      <c r="F13" s="18"/>
      <c r="G13" s="18"/>
      <c r="H13" s="18"/>
      <c r="I13" s="18"/>
      <c r="J13" s="18"/>
      <c r="K13" s="18"/>
      <c r="L13" s="18"/>
      <c r="M13" s="18"/>
      <c r="O13" s="60"/>
      <c r="P13" s="60"/>
      <c r="Q13" s="60"/>
      <c r="R13" s="60"/>
      <c r="S13" s="60"/>
    </row>
    <row r="14" spans="1:19" s="12" customFormat="1" ht="5.0999999999999996" customHeight="1" thickBot="1" x14ac:dyDescent="0.5">
      <c r="B14" s="17"/>
      <c r="C14" s="17"/>
      <c r="D14" s="17"/>
      <c r="E14" s="17"/>
      <c r="F14" s="17"/>
      <c r="G14" s="17"/>
      <c r="H14" s="17"/>
      <c r="I14" s="17"/>
      <c r="J14" s="17"/>
      <c r="K14" s="17"/>
      <c r="L14" s="17"/>
      <c r="M14" s="17"/>
      <c r="O14" s="60"/>
      <c r="P14" s="60"/>
      <c r="Q14" s="60"/>
      <c r="R14" s="60"/>
      <c r="S14" s="60"/>
    </row>
    <row r="15" spans="1:19" s="12" customFormat="1" ht="39.9" customHeight="1" thickBot="1" x14ac:dyDescent="0.5">
      <c r="B15" s="98" t="s">
        <v>34</v>
      </c>
      <c r="C15" s="158"/>
      <c r="D15" s="91"/>
      <c r="E15" s="92"/>
      <c r="F15" s="92"/>
      <c r="G15" s="92"/>
      <c r="H15" s="92"/>
      <c r="I15" s="93"/>
      <c r="J15" s="19"/>
      <c r="K15" s="18"/>
      <c r="L15" s="18"/>
      <c r="M15" s="18"/>
      <c r="O15" s="60"/>
      <c r="P15" s="60"/>
      <c r="Q15" s="60"/>
      <c r="R15" s="60"/>
      <c r="S15" s="60"/>
    </row>
    <row r="16" spans="1:19" s="12" customFormat="1" ht="5.0999999999999996" customHeight="1" thickBot="1" x14ac:dyDescent="0.5">
      <c r="B16" s="20"/>
      <c r="C16" s="21"/>
      <c r="D16" s="22"/>
      <c r="E16" s="23"/>
      <c r="F16" s="23"/>
      <c r="G16" s="23"/>
      <c r="H16" s="24"/>
      <c r="I16" s="23"/>
      <c r="J16" s="25"/>
      <c r="K16" s="25"/>
      <c r="L16" s="25"/>
      <c r="M16" s="68"/>
      <c r="O16" s="60"/>
      <c r="P16" s="60"/>
      <c r="Q16" s="60"/>
      <c r="R16" s="60"/>
      <c r="S16" s="60"/>
    </row>
    <row r="17" spans="2:19" s="12" customFormat="1" ht="39.9" customHeight="1" thickBot="1" x14ac:dyDescent="0.5">
      <c r="B17" s="87" t="s">
        <v>38</v>
      </c>
      <c r="C17" s="88"/>
      <c r="D17" s="57" t="s">
        <v>78</v>
      </c>
      <c r="E17" s="26"/>
      <c r="F17" s="164" t="s">
        <v>105</v>
      </c>
      <c r="G17" s="165"/>
      <c r="H17" s="69">
        <v>1</v>
      </c>
      <c r="I17" s="26"/>
      <c r="J17" s="164" t="s">
        <v>39</v>
      </c>
      <c r="K17" s="166"/>
      <c r="L17" s="70" t="s">
        <v>82</v>
      </c>
      <c r="M17" s="67"/>
      <c r="O17" s="60"/>
      <c r="P17" s="60"/>
      <c r="Q17" s="60"/>
      <c r="R17" s="60"/>
      <c r="S17" s="60"/>
    </row>
    <row r="18" spans="2:19" s="12" customFormat="1" ht="15" hidden="1" customHeight="1" x14ac:dyDescent="0.45">
      <c r="B18" s="17"/>
      <c r="C18" s="17"/>
      <c r="D18" s="17"/>
      <c r="E18" s="17"/>
      <c r="F18" s="17"/>
      <c r="G18" s="17"/>
      <c r="H18" s="17"/>
      <c r="I18" s="17"/>
      <c r="J18" s="17"/>
      <c r="K18" s="17"/>
      <c r="L18" s="17"/>
      <c r="M18" s="17"/>
      <c r="O18" s="60"/>
      <c r="P18" s="60"/>
      <c r="Q18" s="60"/>
      <c r="R18" s="60"/>
      <c r="S18" s="60"/>
    </row>
    <row r="19" spans="2:19" s="12" customFormat="1" ht="39.9" hidden="1" customHeight="1" x14ac:dyDescent="0.45">
      <c r="B19" s="167" t="s">
        <v>43</v>
      </c>
      <c r="C19" s="168"/>
      <c r="D19" s="168"/>
      <c r="E19" s="169"/>
      <c r="F19" s="167" t="s">
        <v>106</v>
      </c>
      <c r="G19" s="168"/>
      <c r="H19" s="168"/>
      <c r="I19" s="169"/>
      <c r="J19" s="167" t="s">
        <v>104</v>
      </c>
      <c r="K19" s="168"/>
      <c r="L19" s="168"/>
      <c r="M19" s="169"/>
      <c r="O19" s="60"/>
      <c r="P19" s="60"/>
      <c r="Q19" s="60"/>
      <c r="R19" s="60"/>
      <c r="S19" s="60"/>
    </row>
    <row r="20" spans="2:19" s="12" customFormat="1" ht="5.0999999999999996" customHeight="1" thickBot="1" x14ac:dyDescent="0.5">
      <c r="B20" s="17"/>
      <c r="C20" s="17"/>
      <c r="D20" s="17"/>
      <c r="E20" s="17"/>
      <c r="F20" s="17"/>
      <c r="G20" s="17"/>
      <c r="H20" s="17"/>
      <c r="I20" s="17"/>
      <c r="J20" s="17"/>
      <c r="K20" s="17"/>
      <c r="L20" s="17"/>
      <c r="M20" s="17"/>
      <c r="O20" s="60"/>
      <c r="P20" s="60"/>
      <c r="Q20" s="60"/>
      <c r="R20" s="60"/>
      <c r="S20" s="60"/>
    </row>
    <row r="21" spans="2:19" s="12" customFormat="1" ht="39.9" customHeight="1" thickBot="1" x14ac:dyDescent="0.5">
      <c r="B21" s="58" t="s">
        <v>26</v>
      </c>
      <c r="C21" s="159" t="s">
        <v>48</v>
      </c>
      <c r="D21" s="160"/>
      <c r="E21" s="17"/>
      <c r="F21" s="161" t="s">
        <v>48</v>
      </c>
      <c r="G21" s="162"/>
      <c r="H21" s="69"/>
      <c r="I21" s="27" t="s">
        <v>49</v>
      </c>
      <c r="J21" s="28"/>
      <c r="K21" s="170" t="s">
        <v>146</v>
      </c>
      <c r="L21" s="171"/>
      <c r="M21" s="172"/>
      <c r="O21" s="60"/>
      <c r="P21" s="60"/>
      <c r="Q21" s="60"/>
      <c r="R21" s="60"/>
      <c r="S21" s="60"/>
    </row>
    <row r="22" spans="2:19" s="12" customFormat="1" ht="15" hidden="1" customHeight="1" x14ac:dyDescent="0.45">
      <c r="B22" s="17"/>
      <c r="C22" s="17"/>
      <c r="D22" s="17"/>
      <c r="E22" s="17"/>
      <c r="F22" s="17"/>
      <c r="G22" s="17"/>
      <c r="H22" s="17"/>
      <c r="I22" s="17"/>
      <c r="J22" s="29"/>
      <c r="K22" s="18"/>
      <c r="L22" s="18"/>
      <c r="M22" s="18"/>
      <c r="O22" s="60"/>
      <c r="P22" s="60"/>
      <c r="Q22" s="60"/>
      <c r="R22" s="60"/>
      <c r="S22" s="60"/>
    </row>
    <row r="23" spans="2:19" s="12" customFormat="1" ht="4.95" customHeight="1" thickBot="1" x14ac:dyDescent="0.5">
      <c r="B23" s="163"/>
      <c r="C23" s="163"/>
      <c r="D23" s="30"/>
      <c r="E23" s="17"/>
      <c r="F23" s="17"/>
      <c r="G23" s="17"/>
      <c r="H23" s="17"/>
      <c r="I23" s="17"/>
      <c r="J23" s="31"/>
      <c r="K23" s="31"/>
      <c r="L23" s="31"/>
      <c r="M23" s="31"/>
      <c r="O23" s="60"/>
      <c r="P23" s="60"/>
      <c r="Q23" s="60"/>
      <c r="R23" s="60"/>
      <c r="S23" s="60"/>
    </row>
    <row r="24" spans="2:19" s="12" customFormat="1" ht="39.9" customHeight="1" thickBot="1" x14ac:dyDescent="0.5">
      <c r="B24" s="87" t="s">
        <v>158</v>
      </c>
      <c r="C24" s="88"/>
      <c r="D24" s="91"/>
      <c r="E24" s="92"/>
      <c r="F24" s="92"/>
      <c r="G24" s="92"/>
      <c r="H24" s="92"/>
      <c r="I24" s="92"/>
      <c r="J24" s="92"/>
      <c r="K24" s="92"/>
      <c r="L24" s="92"/>
      <c r="M24" s="93"/>
      <c r="O24" s="60"/>
      <c r="P24" s="60"/>
      <c r="Q24" s="60"/>
      <c r="R24" s="60"/>
      <c r="S24" s="60"/>
    </row>
    <row r="25" spans="2:19" s="12" customFormat="1" ht="15" customHeight="1" x14ac:dyDescent="0.45">
      <c r="B25" s="17"/>
      <c r="C25" s="17"/>
      <c r="D25" s="17"/>
      <c r="E25" s="17"/>
      <c r="F25" s="17"/>
      <c r="G25" s="17"/>
      <c r="H25" s="17"/>
      <c r="I25" s="17"/>
      <c r="J25" s="17"/>
      <c r="K25" s="17"/>
      <c r="L25" s="17"/>
      <c r="M25" s="17"/>
      <c r="O25" s="60"/>
      <c r="P25" s="60"/>
      <c r="Q25" s="60"/>
      <c r="R25" s="60"/>
      <c r="S25" s="60"/>
    </row>
    <row r="26" spans="2:19" s="12" customFormat="1" ht="39.9" customHeight="1" x14ac:dyDescent="0.45">
      <c r="B26" s="94" t="s">
        <v>157</v>
      </c>
      <c r="C26" s="95"/>
      <c r="D26" s="95"/>
      <c r="E26" s="95"/>
      <c r="F26" s="95"/>
      <c r="G26" s="95"/>
      <c r="H26" s="95"/>
      <c r="I26" s="95"/>
      <c r="J26" s="95"/>
      <c r="K26" s="95"/>
      <c r="L26" s="95"/>
      <c r="M26" s="96"/>
      <c r="O26" s="60"/>
      <c r="P26" s="60"/>
      <c r="Q26" s="60"/>
      <c r="R26" s="60"/>
      <c r="S26" s="60"/>
    </row>
    <row r="27" spans="2:19" s="12" customFormat="1" ht="15" customHeight="1" x14ac:dyDescent="0.45">
      <c r="B27" s="17"/>
      <c r="C27" s="17"/>
      <c r="D27" s="17"/>
      <c r="E27" s="17"/>
      <c r="F27" s="17"/>
      <c r="G27" s="17"/>
      <c r="H27" s="17"/>
      <c r="I27" s="17"/>
      <c r="J27" s="17"/>
      <c r="K27" s="17"/>
      <c r="L27" s="17"/>
      <c r="M27" s="17"/>
      <c r="O27" s="60"/>
      <c r="P27" s="60"/>
      <c r="Q27" s="60"/>
      <c r="R27" s="60"/>
      <c r="S27" s="60"/>
    </row>
    <row r="28" spans="2:19" s="12" customFormat="1" ht="20.100000000000001" customHeight="1" x14ac:dyDescent="0.45">
      <c r="B28" s="135" t="s">
        <v>53</v>
      </c>
      <c r="C28" s="136"/>
      <c r="D28" s="136"/>
      <c r="E28" s="136"/>
      <c r="F28" s="136"/>
      <c r="G28" s="136"/>
      <c r="H28" s="136"/>
      <c r="I28" s="136"/>
      <c r="J28" s="136"/>
      <c r="K28" s="136"/>
      <c r="L28" s="136"/>
      <c r="M28" s="137"/>
      <c r="O28" s="60"/>
      <c r="P28" s="60"/>
      <c r="Q28" s="60"/>
      <c r="R28" s="60"/>
      <c r="S28" s="60"/>
    </row>
    <row r="29" spans="2:19" s="12" customFormat="1" ht="5.0999999999999996" customHeight="1" thickBot="1" x14ac:dyDescent="0.5">
      <c r="B29" s="17"/>
      <c r="C29" s="17"/>
      <c r="D29" s="17"/>
      <c r="E29" s="17"/>
      <c r="F29" s="17"/>
      <c r="G29" s="17"/>
      <c r="H29" s="17"/>
      <c r="I29" s="17"/>
      <c r="J29" s="17"/>
      <c r="K29" s="17"/>
      <c r="L29" s="17"/>
      <c r="M29" s="17"/>
      <c r="O29" s="60"/>
      <c r="P29" s="60"/>
      <c r="Q29" s="60"/>
      <c r="R29" s="60"/>
      <c r="S29" s="60"/>
    </row>
    <row r="30" spans="2:19" s="12" customFormat="1" ht="39.9" customHeight="1" thickBot="1" x14ac:dyDescent="0.5">
      <c r="B30" s="87" t="s">
        <v>152</v>
      </c>
      <c r="C30" s="88"/>
      <c r="D30" s="71"/>
      <c r="E30" s="17"/>
      <c r="F30" s="87" t="s">
        <v>154</v>
      </c>
      <c r="G30" s="88"/>
      <c r="H30" s="57" t="s">
        <v>78</v>
      </c>
      <c r="I30" s="17"/>
      <c r="J30" s="18"/>
      <c r="K30" s="18"/>
      <c r="L30" s="18"/>
      <c r="M30" s="18"/>
      <c r="O30" s="60"/>
      <c r="P30" s="63" t="s">
        <v>125</v>
      </c>
      <c r="Q30" s="60" t="str">
        <f>IFERROR(IF($H$30=$J$116,$D$30*$H$17,IF($H$30=$J$117,$D$30*$G$128*$H$17,$J$115)),FALSE)</f>
        <v>選択してください</v>
      </c>
      <c r="R30" s="60" t="s">
        <v>88</v>
      </c>
      <c r="S30" s="60"/>
    </row>
    <row r="31" spans="2:19" s="12" customFormat="1" ht="5.0999999999999996" customHeight="1" thickBot="1" x14ac:dyDescent="0.5">
      <c r="B31" s="32"/>
      <c r="C31" s="15"/>
      <c r="D31" s="17"/>
      <c r="E31" s="17"/>
      <c r="F31" s="32"/>
      <c r="G31" s="15"/>
      <c r="H31" s="17"/>
      <c r="I31" s="17"/>
      <c r="J31" s="33"/>
      <c r="K31" s="33"/>
      <c r="L31" s="33"/>
      <c r="M31" s="33"/>
      <c r="O31" s="60"/>
      <c r="P31" s="60"/>
      <c r="Q31" s="60"/>
      <c r="R31" s="60"/>
      <c r="S31" s="60"/>
    </row>
    <row r="32" spans="2:19" s="12" customFormat="1" ht="39.9" customHeight="1" thickBot="1" x14ac:dyDescent="0.5">
      <c r="B32" s="87" t="s">
        <v>153</v>
      </c>
      <c r="C32" s="88"/>
      <c r="D32" s="91"/>
      <c r="E32" s="92"/>
      <c r="F32" s="92"/>
      <c r="G32" s="92"/>
      <c r="H32" s="92"/>
      <c r="I32" s="92"/>
      <c r="J32" s="92"/>
      <c r="K32" s="92"/>
      <c r="L32" s="92"/>
      <c r="M32" s="93"/>
      <c r="O32" s="60"/>
      <c r="P32" s="60"/>
      <c r="Q32" s="60"/>
      <c r="R32" s="60"/>
      <c r="S32" s="60"/>
    </row>
    <row r="33" spans="2:19" s="12" customFormat="1" ht="15" customHeight="1" x14ac:dyDescent="0.45">
      <c r="B33" s="17"/>
      <c r="C33" s="17"/>
      <c r="D33" s="17"/>
      <c r="E33" s="17"/>
      <c r="F33" s="17"/>
      <c r="G33" s="17"/>
      <c r="H33" s="17"/>
      <c r="I33" s="17"/>
      <c r="J33" s="17"/>
      <c r="K33" s="17"/>
      <c r="L33" s="17"/>
      <c r="M33" s="17"/>
      <c r="O33" s="60"/>
      <c r="P33" s="60"/>
      <c r="Q33" s="60"/>
      <c r="R33" s="60"/>
      <c r="S33" s="60"/>
    </row>
    <row r="34" spans="2:19" s="12" customFormat="1" ht="39.9" customHeight="1" x14ac:dyDescent="0.45">
      <c r="B34" s="94" t="s">
        <v>155</v>
      </c>
      <c r="C34" s="95"/>
      <c r="D34" s="95"/>
      <c r="E34" s="95"/>
      <c r="F34" s="95"/>
      <c r="G34" s="95"/>
      <c r="H34" s="95"/>
      <c r="I34" s="95"/>
      <c r="J34" s="95"/>
      <c r="K34" s="95"/>
      <c r="L34" s="95"/>
      <c r="M34" s="96"/>
      <c r="O34" s="60"/>
      <c r="P34" s="60"/>
      <c r="Q34" s="60"/>
      <c r="R34" s="60"/>
      <c r="S34" s="60"/>
    </row>
    <row r="35" spans="2:19" s="12" customFormat="1" ht="5.0999999999999996" customHeight="1" thickBot="1" x14ac:dyDescent="0.5">
      <c r="B35" s="17"/>
      <c r="C35" s="17"/>
      <c r="D35" s="17"/>
      <c r="E35" s="17"/>
      <c r="F35" s="17"/>
      <c r="G35" s="17"/>
      <c r="H35" s="17"/>
      <c r="I35" s="17"/>
      <c r="J35" s="17"/>
      <c r="K35" s="17"/>
      <c r="L35" s="17"/>
      <c r="M35" s="17"/>
      <c r="O35" s="60"/>
      <c r="P35" s="60"/>
      <c r="Q35" s="60"/>
      <c r="R35" s="60"/>
      <c r="S35" s="60"/>
    </row>
    <row r="36" spans="2:19" s="36" customFormat="1" ht="43.95" customHeight="1" thickBot="1" x14ac:dyDescent="0.25">
      <c r="B36" s="87" t="s">
        <v>118</v>
      </c>
      <c r="C36" s="88"/>
      <c r="D36" s="57" t="s">
        <v>78</v>
      </c>
      <c r="E36" s="17"/>
      <c r="F36" s="87" t="s">
        <v>138</v>
      </c>
      <c r="G36" s="89"/>
      <c r="H36" s="72"/>
      <c r="I36" s="34" t="s">
        <v>119</v>
      </c>
      <c r="J36" s="17"/>
      <c r="K36" s="35"/>
      <c r="L36" s="35"/>
      <c r="M36" s="35"/>
      <c r="O36" s="62"/>
      <c r="P36" s="62"/>
      <c r="Q36" s="62"/>
      <c r="R36" s="62"/>
      <c r="S36" s="62"/>
    </row>
    <row r="37" spans="2:19" s="36" customFormat="1" ht="4.95" customHeight="1" thickBot="1" x14ac:dyDescent="0.25">
      <c r="B37" s="17"/>
      <c r="C37" s="17"/>
      <c r="D37" s="17"/>
      <c r="E37" s="17"/>
      <c r="F37" s="17"/>
      <c r="G37" s="17"/>
      <c r="H37" s="17"/>
      <c r="I37" s="17"/>
      <c r="J37" s="17"/>
      <c r="K37" s="35"/>
      <c r="L37" s="35"/>
      <c r="M37" s="35"/>
      <c r="O37" s="62"/>
      <c r="P37" s="62"/>
      <c r="Q37" s="62"/>
      <c r="R37" s="62"/>
      <c r="S37" s="62"/>
    </row>
    <row r="38" spans="2:19" s="36" customFormat="1" ht="39.9" customHeight="1" thickBot="1" x14ac:dyDescent="0.25">
      <c r="B38" s="87" t="s">
        <v>139</v>
      </c>
      <c r="C38" s="89"/>
      <c r="D38" s="73"/>
      <c r="E38" s="34" t="s">
        <v>68</v>
      </c>
      <c r="F38" s="87" t="s">
        <v>69</v>
      </c>
      <c r="G38" s="89"/>
      <c r="H38" s="74"/>
      <c r="I38" s="34" t="s">
        <v>67</v>
      </c>
      <c r="J38" s="87" t="s">
        <v>138</v>
      </c>
      <c r="K38" s="90"/>
      <c r="L38" s="75">
        <f>$D$38*$H$38</f>
        <v>0</v>
      </c>
      <c r="M38" s="34" t="s">
        <v>119</v>
      </c>
      <c r="O38" s="62" t="s">
        <v>122</v>
      </c>
      <c r="P38" s="62">
        <f>IF($D$36=$L$116,$H$36,IF($D$36=$L$117,$L$38,0))</f>
        <v>0</v>
      </c>
      <c r="Q38" s="62" t="s">
        <v>119</v>
      </c>
      <c r="R38" s="62"/>
      <c r="S38" s="62"/>
    </row>
    <row r="39" spans="2:19" s="36" customFormat="1" ht="4.95" customHeight="1" thickBot="1" x14ac:dyDescent="0.25">
      <c r="B39" s="35"/>
      <c r="C39" s="35"/>
      <c r="D39" s="35"/>
      <c r="E39" s="35"/>
      <c r="F39" s="35"/>
      <c r="G39" s="35"/>
      <c r="H39" s="35"/>
      <c r="I39" s="35"/>
      <c r="J39" s="35"/>
      <c r="K39" s="35"/>
      <c r="L39" s="35"/>
      <c r="M39" s="35"/>
      <c r="O39" s="62"/>
      <c r="P39" s="62"/>
      <c r="Q39" s="62"/>
      <c r="R39" s="62"/>
      <c r="S39" s="62"/>
    </row>
    <row r="40" spans="2:19" s="36" customFormat="1" ht="39.9" customHeight="1" thickBot="1" x14ac:dyDescent="0.25">
      <c r="B40" s="87" t="s">
        <v>120</v>
      </c>
      <c r="C40" s="89"/>
      <c r="D40" s="91"/>
      <c r="E40" s="92"/>
      <c r="F40" s="92"/>
      <c r="G40" s="92"/>
      <c r="H40" s="92"/>
      <c r="I40" s="92"/>
      <c r="J40" s="92"/>
      <c r="K40" s="92"/>
      <c r="L40" s="92"/>
      <c r="M40" s="93"/>
      <c r="O40" s="62"/>
      <c r="P40" s="62"/>
      <c r="Q40" s="62"/>
      <c r="R40" s="62"/>
      <c r="S40" s="62"/>
    </row>
    <row r="41" spans="2:19" s="36" customFormat="1" ht="15" customHeight="1" x14ac:dyDescent="0.2">
      <c r="B41" s="35"/>
      <c r="C41" s="35"/>
      <c r="D41" s="35"/>
      <c r="E41" s="35"/>
      <c r="F41" s="35"/>
      <c r="G41" s="35"/>
      <c r="H41" s="35"/>
      <c r="I41" s="35"/>
      <c r="J41" s="35"/>
      <c r="K41" s="35"/>
      <c r="L41" s="35"/>
      <c r="M41" s="35"/>
      <c r="O41" s="62"/>
      <c r="P41" s="62"/>
      <c r="Q41" s="62"/>
      <c r="R41" s="62"/>
      <c r="S41" s="62"/>
    </row>
    <row r="42" spans="2:19" s="36" customFormat="1" ht="19.95" customHeight="1" x14ac:dyDescent="0.2">
      <c r="B42" s="94" t="s">
        <v>121</v>
      </c>
      <c r="C42" s="95"/>
      <c r="D42" s="95"/>
      <c r="E42" s="95"/>
      <c r="F42" s="95"/>
      <c r="G42" s="95"/>
      <c r="H42" s="95"/>
      <c r="I42" s="95"/>
      <c r="J42" s="95"/>
      <c r="K42" s="95"/>
      <c r="L42" s="95"/>
      <c r="M42" s="96"/>
      <c r="O42" s="62"/>
      <c r="P42" s="62"/>
      <c r="Q42" s="62"/>
      <c r="R42" s="62"/>
      <c r="S42" s="62"/>
    </row>
    <row r="43" spans="2:19" s="12" customFormat="1" ht="5.0999999999999996" customHeight="1" thickBot="1" x14ac:dyDescent="0.5">
      <c r="B43" s="17"/>
      <c r="C43" s="17"/>
      <c r="D43" s="17"/>
      <c r="E43" s="17"/>
      <c r="F43" s="17"/>
      <c r="G43" s="17"/>
      <c r="H43" s="17"/>
      <c r="I43" s="17"/>
      <c r="J43" s="17"/>
      <c r="K43" s="17"/>
      <c r="L43" s="17"/>
      <c r="M43" s="17"/>
      <c r="O43" s="60"/>
      <c r="P43" s="60"/>
      <c r="Q43" s="60"/>
      <c r="R43" s="60"/>
      <c r="S43" s="60"/>
    </row>
    <row r="44" spans="2:19" s="12" customFormat="1" ht="39.9" customHeight="1" thickBot="1" x14ac:dyDescent="0.5">
      <c r="B44" s="87" t="s">
        <v>148</v>
      </c>
      <c r="C44" s="88"/>
      <c r="D44" s="71" t="s">
        <v>99</v>
      </c>
      <c r="E44" s="35"/>
      <c r="F44" s="87" t="s">
        <v>55</v>
      </c>
      <c r="G44" s="178"/>
      <c r="H44" s="76" t="str">
        <f>IFERROR(IF($D$44=$C$124,$F$122,$Q$30/VLOOKUP($D$44,$C$125:$G$135,$G$123,FALSE)),$F$122)</f>
        <v>-</v>
      </c>
      <c r="I44" s="65" t="str">
        <f>IFERROR(IF($D$44=$C$124,$F$122,VLOOKUP($D$44,$C$125:$F$135,$F$123,FALSE)),FALSE)</f>
        <v>-</v>
      </c>
      <c r="J44" s="97"/>
      <c r="K44" s="97"/>
      <c r="L44" s="18"/>
      <c r="M44" s="18"/>
      <c r="O44" s="60"/>
      <c r="P44" s="60"/>
      <c r="Q44" s="60"/>
      <c r="R44" s="60"/>
      <c r="S44" s="60"/>
    </row>
    <row r="45" spans="2:19" s="12" customFormat="1" ht="5.0999999999999996" customHeight="1" thickBot="1" x14ac:dyDescent="0.5">
      <c r="B45" s="18"/>
      <c r="C45" s="18"/>
      <c r="D45" s="18"/>
      <c r="E45" s="18"/>
      <c r="F45" s="18"/>
      <c r="G45" s="18"/>
      <c r="H45" s="18"/>
      <c r="I45" s="18"/>
      <c r="J45" s="18"/>
      <c r="K45" s="18"/>
      <c r="L45" s="18"/>
      <c r="M45" s="18"/>
      <c r="O45" s="60"/>
      <c r="P45" s="60"/>
      <c r="Q45" s="60"/>
      <c r="R45" s="60"/>
      <c r="S45" s="60"/>
    </row>
    <row r="46" spans="2:19" s="12" customFormat="1" ht="39.9" customHeight="1" thickBot="1" x14ac:dyDescent="0.5">
      <c r="B46" s="87" t="s">
        <v>107</v>
      </c>
      <c r="C46" s="89"/>
      <c r="D46" s="91"/>
      <c r="E46" s="92"/>
      <c r="F46" s="92"/>
      <c r="G46" s="92"/>
      <c r="H46" s="92"/>
      <c r="I46" s="92"/>
      <c r="J46" s="92"/>
      <c r="K46" s="92"/>
      <c r="L46" s="92"/>
      <c r="M46" s="93"/>
      <c r="O46" s="60"/>
      <c r="P46" s="60"/>
      <c r="Q46" s="60"/>
      <c r="R46" s="60"/>
      <c r="S46" s="60"/>
    </row>
    <row r="47" spans="2:19" s="12" customFormat="1" ht="15" customHeight="1" x14ac:dyDescent="0.45">
      <c r="B47" s="17"/>
      <c r="C47" s="17"/>
      <c r="D47" s="17"/>
      <c r="E47" s="17"/>
      <c r="F47" s="17"/>
      <c r="G47" s="17"/>
      <c r="H47" s="17"/>
      <c r="I47" s="17"/>
      <c r="J47" s="17"/>
      <c r="K47" s="17"/>
      <c r="L47" s="17"/>
      <c r="M47" s="17"/>
      <c r="O47" s="60"/>
      <c r="P47" s="60"/>
      <c r="Q47" s="60"/>
      <c r="R47" s="60"/>
      <c r="S47" s="60"/>
    </row>
    <row r="48" spans="2:19" s="12" customFormat="1" ht="39.9" customHeight="1" x14ac:dyDescent="0.45">
      <c r="B48" s="94" t="s">
        <v>108</v>
      </c>
      <c r="C48" s="95"/>
      <c r="D48" s="95"/>
      <c r="E48" s="95"/>
      <c r="F48" s="95"/>
      <c r="G48" s="95"/>
      <c r="H48" s="95"/>
      <c r="I48" s="95"/>
      <c r="J48" s="95"/>
      <c r="K48" s="95"/>
      <c r="L48" s="95"/>
      <c r="M48" s="96"/>
      <c r="O48" s="60"/>
      <c r="P48" s="60"/>
      <c r="Q48" s="60"/>
      <c r="R48" s="60"/>
      <c r="S48" s="60"/>
    </row>
    <row r="49" spans="2:19" s="12" customFormat="1" ht="15" customHeight="1" x14ac:dyDescent="0.45">
      <c r="B49" s="35"/>
      <c r="C49" s="35"/>
      <c r="D49" s="35"/>
      <c r="E49" s="35"/>
      <c r="F49" s="35"/>
      <c r="G49" s="35"/>
      <c r="H49" s="35"/>
      <c r="I49" s="35"/>
      <c r="J49" s="35"/>
      <c r="K49" s="35"/>
      <c r="L49" s="35"/>
      <c r="M49" s="35"/>
      <c r="O49" s="60"/>
      <c r="P49" s="60"/>
      <c r="Q49" s="60"/>
      <c r="R49" s="60"/>
      <c r="S49" s="60"/>
    </row>
    <row r="50" spans="2:19" s="12" customFormat="1" ht="20.100000000000001" customHeight="1" x14ac:dyDescent="0.45">
      <c r="B50" s="135" t="s">
        <v>56</v>
      </c>
      <c r="C50" s="136"/>
      <c r="D50" s="136"/>
      <c r="E50" s="136"/>
      <c r="F50" s="136"/>
      <c r="G50" s="136"/>
      <c r="H50" s="136"/>
      <c r="I50" s="136"/>
      <c r="J50" s="136"/>
      <c r="K50" s="136"/>
      <c r="L50" s="136"/>
      <c r="M50" s="137"/>
      <c r="O50" s="60"/>
      <c r="P50" s="60"/>
      <c r="Q50" s="60"/>
      <c r="R50" s="60"/>
      <c r="S50" s="60"/>
    </row>
    <row r="51" spans="2:19" s="12" customFormat="1" ht="5.0999999999999996" customHeight="1" x14ac:dyDescent="0.45">
      <c r="B51" s="17"/>
      <c r="C51" s="17"/>
      <c r="D51" s="17"/>
      <c r="E51" s="17"/>
      <c r="F51" s="17"/>
      <c r="G51" s="17"/>
      <c r="H51" s="17"/>
      <c r="I51" s="17"/>
      <c r="J51" s="17"/>
      <c r="K51" s="17"/>
      <c r="L51" s="17"/>
      <c r="M51" s="17"/>
      <c r="O51" s="60"/>
      <c r="P51" s="60"/>
      <c r="Q51" s="60"/>
      <c r="R51" s="60"/>
      <c r="S51" s="60"/>
    </row>
    <row r="52" spans="2:19" s="12" customFormat="1" ht="20.100000000000001" customHeight="1" x14ac:dyDescent="0.45">
      <c r="B52" s="106" t="s">
        <v>134</v>
      </c>
      <c r="C52" s="106"/>
      <c r="D52" s="106"/>
      <c r="E52" s="106"/>
      <c r="F52" s="106"/>
      <c r="G52" s="17"/>
      <c r="H52" s="17"/>
      <c r="I52" s="17"/>
      <c r="J52" s="17"/>
      <c r="K52" s="17"/>
      <c r="L52" s="17"/>
      <c r="M52" s="17"/>
      <c r="O52" s="60"/>
      <c r="P52" s="60"/>
      <c r="Q52" s="60"/>
      <c r="R52" s="60"/>
      <c r="S52" s="60"/>
    </row>
    <row r="53" spans="2:19" s="12" customFormat="1" ht="20.100000000000001" customHeight="1" x14ac:dyDescent="0.45">
      <c r="B53" s="152" t="s">
        <v>1</v>
      </c>
      <c r="C53" s="153"/>
      <c r="D53" s="179" t="s">
        <v>133</v>
      </c>
      <c r="E53" s="180"/>
      <c r="F53" s="152"/>
      <c r="G53" s="28"/>
      <c r="H53" s="138" t="s">
        <v>135</v>
      </c>
      <c r="I53" s="139"/>
      <c r="J53" s="139"/>
      <c r="K53" s="139"/>
      <c r="L53" s="139"/>
      <c r="M53" s="140"/>
      <c r="O53" s="60"/>
      <c r="P53" s="60"/>
      <c r="Q53" s="60"/>
      <c r="R53" s="60"/>
      <c r="S53" s="60"/>
    </row>
    <row r="54" spans="2:19" s="12" customFormat="1" ht="20.100000000000001" customHeight="1" thickBot="1" x14ac:dyDescent="0.5">
      <c r="B54" s="154"/>
      <c r="C54" s="155"/>
      <c r="D54" s="37" t="s">
        <v>3</v>
      </c>
      <c r="E54" s="156" t="s">
        <v>5</v>
      </c>
      <c r="F54" s="154"/>
      <c r="G54" s="38"/>
      <c r="H54" s="141"/>
      <c r="I54" s="142"/>
      <c r="J54" s="142"/>
      <c r="K54" s="142"/>
      <c r="L54" s="142"/>
      <c r="M54" s="143"/>
      <c r="O54" s="60"/>
      <c r="P54" s="60"/>
      <c r="Q54" s="60"/>
      <c r="R54" s="60"/>
      <c r="S54" s="60"/>
    </row>
    <row r="55" spans="2:19" s="12" customFormat="1" ht="20.100000000000001" customHeight="1" thickBot="1" x14ac:dyDescent="0.5">
      <c r="B55" s="157" t="s">
        <v>6</v>
      </c>
      <c r="C55" s="126"/>
      <c r="D55" s="11">
        <v>0</v>
      </c>
      <c r="E55" s="199" t="s">
        <v>128</v>
      </c>
      <c r="F55" s="117"/>
      <c r="G55" s="35"/>
      <c r="H55" s="141"/>
      <c r="I55" s="142"/>
      <c r="J55" s="142"/>
      <c r="K55" s="142"/>
      <c r="L55" s="142"/>
      <c r="M55" s="143"/>
      <c r="O55" s="60"/>
      <c r="P55" s="60"/>
      <c r="Q55" s="60"/>
      <c r="R55" s="60"/>
      <c r="S55" s="60"/>
    </row>
    <row r="56" spans="2:19" s="12" customFormat="1" ht="20.100000000000001" customHeight="1" thickBot="1" x14ac:dyDescent="0.5">
      <c r="B56" s="118" t="s">
        <v>20</v>
      </c>
      <c r="C56" s="134"/>
      <c r="D56" s="11">
        <v>0</v>
      </c>
      <c r="E56" s="149" t="s">
        <v>127</v>
      </c>
      <c r="F56" s="115"/>
      <c r="G56" s="35"/>
      <c r="H56" s="141"/>
      <c r="I56" s="142"/>
      <c r="J56" s="142"/>
      <c r="K56" s="142"/>
      <c r="L56" s="142"/>
      <c r="M56" s="143"/>
      <c r="O56" s="60"/>
      <c r="P56" s="60"/>
      <c r="Q56" s="60"/>
      <c r="R56" s="60"/>
      <c r="S56" s="60"/>
    </row>
    <row r="57" spans="2:19" s="12" customFormat="1" ht="20.100000000000001" customHeight="1" thickBot="1" x14ac:dyDescent="0.5">
      <c r="B57" s="151" t="s">
        <v>8</v>
      </c>
      <c r="C57" s="118"/>
      <c r="D57" s="11">
        <v>0</v>
      </c>
      <c r="E57" s="103" t="s">
        <v>127</v>
      </c>
      <c r="F57" s="104"/>
      <c r="G57" s="35"/>
      <c r="H57" s="141"/>
      <c r="I57" s="142"/>
      <c r="J57" s="142"/>
      <c r="K57" s="142"/>
      <c r="L57" s="142"/>
      <c r="M57" s="143"/>
      <c r="O57" s="60"/>
      <c r="P57" s="60"/>
      <c r="Q57" s="60"/>
      <c r="R57" s="60"/>
      <c r="S57" s="60"/>
    </row>
    <row r="58" spans="2:19" s="12" customFormat="1" ht="20.100000000000001" customHeight="1" thickBot="1" x14ac:dyDescent="0.5">
      <c r="B58" s="151" t="s">
        <v>9</v>
      </c>
      <c r="C58" s="118"/>
      <c r="D58" s="11">
        <v>0</v>
      </c>
      <c r="E58" s="103" t="s">
        <v>129</v>
      </c>
      <c r="F58" s="104"/>
      <c r="G58" s="35"/>
      <c r="H58" s="141"/>
      <c r="I58" s="142"/>
      <c r="J58" s="142"/>
      <c r="K58" s="142"/>
      <c r="L58" s="142"/>
      <c r="M58" s="143"/>
      <c r="O58" s="60"/>
      <c r="P58" s="60"/>
      <c r="Q58" s="60"/>
      <c r="R58" s="60"/>
      <c r="S58" s="60"/>
    </row>
    <row r="59" spans="2:19" s="12" customFormat="1" ht="20.100000000000001" customHeight="1" thickBot="1" x14ac:dyDescent="0.5">
      <c r="B59" s="118" t="s">
        <v>11</v>
      </c>
      <c r="C59" s="133"/>
      <c r="D59" s="11">
        <v>0</v>
      </c>
      <c r="E59" s="103" t="s">
        <v>130</v>
      </c>
      <c r="F59" s="104"/>
      <c r="G59" s="35"/>
      <c r="H59" s="141"/>
      <c r="I59" s="142"/>
      <c r="J59" s="142"/>
      <c r="K59" s="142"/>
      <c r="L59" s="142"/>
      <c r="M59" s="143"/>
      <c r="O59" s="60"/>
      <c r="P59" s="60"/>
      <c r="Q59" s="60"/>
      <c r="R59" s="60"/>
      <c r="S59" s="60"/>
    </row>
    <row r="60" spans="2:19" s="12" customFormat="1" ht="20.100000000000001" customHeight="1" thickBot="1" x14ac:dyDescent="0.5">
      <c r="B60" s="118" t="s">
        <v>13</v>
      </c>
      <c r="C60" s="133"/>
      <c r="D60" s="11">
        <v>0</v>
      </c>
      <c r="E60" s="103" t="s">
        <v>127</v>
      </c>
      <c r="F60" s="104"/>
      <c r="G60" s="35"/>
      <c r="H60" s="141"/>
      <c r="I60" s="142"/>
      <c r="J60" s="142"/>
      <c r="K60" s="142"/>
      <c r="L60" s="142"/>
      <c r="M60" s="143"/>
      <c r="O60" s="60"/>
      <c r="P60" s="60"/>
      <c r="Q60" s="60"/>
      <c r="R60" s="60"/>
      <c r="S60" s="60"/>
    </row>
    <row r="61" spans="2:19" s="12" customFormat="1" ht="20.100000000000001" customHeight="1" thickBot="1" x14ac:dyDescent="0.5">
      <c r="B61" s="151" t="s">
        <v>15</v>
      </c>
      <c r="C61" s="118"/>
      <c r="D61" s="11">
        <v>0</v>
      </c>
      <c r="E61" s="103" t="s">
        <v>127</v>
      </c>
      <c r="F61" s="104"/>
      <c r="G61" s="35"/>
      <c r="H61" s="141"/>
      <c r="I61" s="142"/>
      <c r="J61" s="142"/>
      <c r="K61" s="142"/>
      <c r="L61" s="142"/>
      <c r="M61" s="143"/>
      <c r="O61" s="60"/>
      <c r="P61" s="60"/>
      <c r="Q61" s="60"/>
      <c r="R61" s="60"/>
      <c r="S61" s="60"/>
    </row>
    <row r="62" spans="2:19" s="12" customFormat="1" ht="20.100000000000001" customHeight="1" thickBot="1" x14ac:dyDescent="0.5">
      <c r="B62" s="151" t="s">
        <v>16</v>
      </c>
      <c r="C62" s="118"/>
      <c r="D62" s="11">
        <v>0</v>
      </c>
      <c r="E62" s="147" t="s">
        <v>127</v>
      </c>
      <c r="F62" s="148"/>
      <c r="G62" s="35"/>
      <c r="H62" s="141"/>
      <c r="I62" s="142"/>
      <c r="J62" s="142"/>
      <c r="K62" s="142"/>
      <c r="L62" s="142"/>
      <c r="M62" s="143"/>
      <c r="O62" s="60"/>
      <c r="P62" s="60"/>
      <c r="Q62" s="60"/>
      <c r="R62" s="60"/>
      <c r="S62" s="60"/>
    </row>
    <row r="63" spans="2:19" s="12" customFormat="1" ht="20.100000000000001" customHeight="1" thickBot="1" x14ac:dyDescent="0.5">
      <c r="B63" s="118" t="s">
        <v>21</v>
      </c>
      <c r="C63" s="134"/>
      <c r="D63" s="59">
        <v>0</v>
      </c>
      <c r="E63" s="192" t="s">
        <v>131</v>
      </c>
      <c r="F63" s="193"/>
      <c r="G63" s="35"/>
      <c r="H63" s="141"/>
      <c r="I63" s="142"/>
      <c r="J63" s="142"/>
      <c r="K63" s="142"/>
      <c r="L63" s="142"/>
      <c r="M63" s="143"/>
      <c r="O63" s="60"/>
      <c r="P63" s="60"/>
      <c r="Q63" s="60"/>
      <c r="R63" s="60"/>
      <c r="S63" s="60"/>
    </row>
    <row r="64" spans="2:19" s="12" customFormat="1" ht="20.100000000000001" customHeight="1" thickBot="1" x14ac:dyDescent="0.5">
      <c r="B64" s="118" t="s">
        <v>17</v>
      </c>
      <c r="C64" s="133"/>
      <c r="D64" s="11">
        <v>0</v>
      </c>
      <c r="E64" s="150" t="s">
        <v>156</v>
      </c>
      <c r="F64" s="150"/>
      <c r="G64" s="35"/>
      <c r="H64" s="144"/>
      <c r="I64" s="145"/>
      <c r="J64" s="145"/>
      <c r="K64" s="145"/>
      <c r="L64" s="145"/>
      <c r="M64" s="146"/>
      <c r="O64" s="60"/>
      <c r="P64" s="60"/>
      <c r="Q64" s="60"/>
      <c r="R64" s="60"/>
      <c r="S64" s="60"/>
    </row>
    <row r="65" spans="1:19" s="12" customFormat="1" ht="5.0999999999999996" customHeight="1" x14ac:dyDescent="0.45">
      <c r="B65" s="17"/>
      <c r="C65" s="17"/>
      <c r="D65" s="17"/>
      <c r="E65" s="17"/>
      <c r="F65" s="17"/>
      <c r="G65" s="17"/>
      <c r="H65" s="17"/>
      <c r="I65" s="17"/>
      <c r="J65" s="17"/>
      <c r="K65" s="17"/>
      <c r="L65" s="17"/>
      <c r="M65" s="17"/>
      <c r="O65" s="60"/>
      <c r="P65" s="60"/>
      <c r="Q65" s="60"/>
      <c r="R65" s="60"/>
      <c r="S65" s="60"/>
    </row>
    <row r="66" spans="1:19" s="12" customFormat="1" ht="20.100000000000001" customHeight="1" thickBot="1" x14ac:dyDescent="0.5">
      <c r="B66" s="106" t="s">
        <v>113</v>
      </c>
      <c r="C66" s="106"/>
      <c r="D66" s="106"/>
      <c r="E66" s="106"/>
      <c r="F66" s="106"/>
      <c r="G66" s="106"/>
      <c r="H66" s="106"/>
      <c r="I66" s="17"/>
      <c r="J66" s="17"/>
      <c r="K66" s="17"/>
      <c r="L66" s="17"/>
      <c r="M66" s="17"/>
      <c r="O66" s="60"/>
      <c r="P66" s="60"/>
      <c r="Q66" s="60"/>
      <c r="R66" s="60"/>
      <c r="S66" s="60"/>
    </row>
    <row r="67" spans="1:19" s="36" customFormat="1" ht="43.95" customHeight="1" thickBot="1" x14ac:dyDescent="0.25">
      <c r="B67" s="87" t="s">
        <v>118</v>
      </c>
      <c r="C67" s="88"/>
      <c r="D67" s="57" t="s">
        <v>78</v>
      </c>
      <c r="E67" s="17"/>
      <c r="F67" s="87" t="s">
        <v>138</v>
      </c>
      <c r="G67" s="89"/>
      <c r="H67" s="72"/>
      <c r="I67" s="34" t="s">
        <v>119</v>
      </c>
      <c r="J67" s="17"/>
      <c r="K67" s="35"/>
      <c r="L67" s="35"/>
      <c r="M67" s="35"/>
      <c r="O67" s="62"/>
      <c r="P67" s="62"/>
      <c r="Q67" s="62"/>
      <c r="R67" s="62"/>
      <c r="S67" s="62"/>
    </row>
    <row r="68" spans="1:19" s="36" customFormat="1" ht="4.95" customHeight="1" thickBot="1" x14ac:dyDescent="0.25">
      <c r="B68" s="17"/>
      <c r="C68" s="17"/>
      <c r="D68" s="17"/>
      <c r="E68" s="17"/>
      <c r="F68" s="17"/>
      <c r="G68" s="17"/>
      <c r="H68" s="17"/>
      <c r="I68" s="17"/>
      <c r="J68" s="17"/>
      <c r="K68" s="35"/>
      <c r="L68" s="35"/>
      <c r="M68" s="35"/>
      <c r="O68" s="62"/>
      <c r="P68" s="62"/>
      <c r="Q68" s="62"/>
      <c r="R68" s="62"/>
      <c r="S68" s="62"/>
    </row>
    <row r="69" spans="1:19" s="36" customFormat="1" ht="39.9" customHeight="1" thickBot="1" x14ac:dyDescent="0.25">
      <c r="B69" s="87" t="s">
        <v>139</v>
      </c>
      <c r="C69" s="89"/>
      <c r="D69" s="73"/>
      <c r="E69" s="34" t="s">
        <v>68</v>
      </c>
      <c r="F69" s="87" t="s">
        <v>69</v>
      </c>
      <c r="G69" s="89"/>
      <c r="H69" s="74"/>
      <c r="I69" s="34" t="s">
        <v>67</v>
      </c>
      <c r="J69" s="87" t="s">
        <v>138</v>
      </c>
      <c r="K69" s="90"/>
      <c r="L69" s="77">
        <f>$D$69*$H$69</f>
        <v>0</v>
      </c>
      <c r="M69" s="39" t="s">
        <v>119</v>
      </c>
      <c r="O69" s="62" t="s">
        <v>122</v>
      </c>
      <c r="P69" s="62">
        <f>IF($D$67=$L$116,$H$67,IF($D$67=$L$117,$L$69,0))</f>
        <v>0</v>
      </c>
      <c r="Q69" s="62" t="s">
        <v>119</v>
      </c>
      <c r="R69" s="62"/>
      <c r="S69" s="62"/>
    </row>
    <row r="70" spans="1:19" s="36" customFormat="1" ht="4.95" customHeight="1" thickBot="1" x14ac:dyDescent="0.25">
      <c r="B70" s="35"/>
      <c r="C70" s="35"/>
      <c r="D70" s="35"/>
      <c r="E70" s="35"/>
      <c r="F70" s="35"/>
      <c r="G70" s="35"/>
      <c r="H70" s="35"/>
      <c r="I70" s="35"/>
      <c r="J70" s="35"/>
      <c r="K70" s="35"/>
      <c r="L70" s="40"/>
      <c r="M70" s="35"/>
      <c r="O70" s="62"/>
      <c r="P70" s="62"/>
      <c r="Q70" s="62"/>
      <c r="R70" s="62"/>
      <c r="S70" s="62"/>
    </row>
    <row r="71" spans="1:19" s="36" customFormat="1" ht="39.9" customHeight="1" thickBot="1" x14ac:dyDescent="0.25">
      <c r="B71" s="87" t="s">
        <v>120</v>
      </c>
      <c r="C71" s="89"/>
      <c r="D71" s="91"/>
      <c r="E71" s="92"/>
      <c r="F71" s="92"/>
      <c r="G71" s="92"/>
      <c r="H71" s="92"/>
      <c r="I71" s="92"/>
      <c r="J71" s="92"/>
      <c r="K71" s="92"/>
      <c r="L71" s="92"/>
      <c r="M71" s="93"/>
      <c r="O71" s="62"/>
      <c r="P71" s="62"/>
      <c r="Q71" s="62"/>
      <c r="R71" s="62"/>
      <c r="S71" s="62"/>
    </row>
    <row r="72" spans="1:19" s="36" customFormat="1" ht="15" customHeight="1" x14ac:dyDescent="0.2">
      <c r="B72" s="35"/>
      <c r="C72" s="35"/>
      <c r="D72" s="35"/>
      <c r="E72" s="35"/>
      <c r="F72" s="35"/>
      <c r="G72" s="35"/>
      <c r="H72" s="35"/>
      <c r="I72" s="35"/>
      <c r="J72" s="35"/>
      <c r="K72" s="35"/>
      <c r="L72" s="35"/>
      <c r="M72" s="35"/>
      <c r="O72" s="62"/>
      <c r="P72" s="62"/>
      <c r="Q72" s="62"/>
      <c r="R72" s="62"/>
      <c r="S72" s="62"/>
    </row>
    <row r="73" spans="1:19" s="36" customFormat="1" ht="19.95" customHeight="1" x14ac:dyDescent="0.2">
      <c r="B73" s="94" t="s">
        <v>121</v>
      </c>
      <c r="C73" s="95"/>
      <c r="D73" s="95"/>
      <c r="E73" s="95"/>
      <c r="F73" s="95"/>
      <c r="G73" s="95"/>
      <c r="H73" s="95"/>
      <c r="I73" s="95"/>
      <c r="J73" s="95"/>
      <c r="K73" s="95"/>
      <c r="L73" s="95"/>
      <c r="M73" s="96"/>
      <c r="O73" s="62"/>
      <c r="P73" s="62"/>
      <c r="Q73" s="62"/>
      <c r="R73" s="62"/>
      <c r="S73" s="62"/>
    </row>
    <row r="74" spans="1:19" s="12" customFormat="1" ht="15" customHeight="1" x14ac:dyDescent="0.45">
      <c r="B74" s="17"/>
      <c r="C74" s="17"/>
      <c r="D74" s="17"/>
      <c r="E74" s="17"/>
      <c r="F74" s="17"/>
      <c r="G74" s="17"/>
      <c r="H74" s="17"/>
      <c r="I74" s="17"/>
      <c r="J74" s="17"/>
      <c r="K74" s="17"/>
      <c r="L74" s="17"/>
      <c r="M74" s="17"/>
      <c r="O74" s="60"/>
      <c r="P74" s="60"/>
      <c r="Q74" s="60"/>
      <c r="R74" s="60"/>
      <c r="S74" s="60"/>
    </row>
    <row r="75" spans="1:19" s="12" customFormat="1" ht="20.100000000000001" customHeight="1" x14ac:dyDescent="0.45">
      <c r="B75" s="105" t="s">
        <v>136</v>
      </c>
      <c r="C75" s="105"/>
      <c r="D75" s="105"/>
      <c r="E75" s="105"/>
      <c r="F75" s="105"/>
      <c r="G75" s="105"/>
      <c r="H75" s="105"/>
      <c r="I75" s="105"/>
      <c r="J75" s="105"/>
      <c r="K75" s="105"/>
      <c r="L75" s="105"/>
      <c r="M75" s="105"/>
      <c r="O75" s="60"/>
      <c r="P75" s="60"/>
      <c r="Q75" s="60"/>
      <c r="R75" s="60"/>
      <c r="S75" s="60"/>
    </row>
    <row r="76" spans="1:19" s="12" customFormat="1" ht="5.0999999999999996" customHeight="1" x14ac:dyDescent="0.45">
      <c r="A76" s="41"/>
      <c r="B76" s="13"/>
      <c r="C76" s="13"/>
      <c r="D76" s="13"/>
      <c r="E76" s="13"/>
      <c r="F76" s="13"/>
      <c r="G76" s="13"/>
      <c r="H76" s="13"/>
      <c r="I76" s="13"/>
      <c r="J76" s="13"/>
      <c r="K76" s="13"/>
      <c r="L76" s="13"/>
      <c r="M76" s="13"/>
      <c r="O76" s="60"/>
      <c r="P76" s="60"/>
      <c r="Q76" s="60"/>
      <c r="R76" s="60"/>
      <c r="S76" s="60"/>
    </row>
    <row r="77" spans="1:19" s="12" customFormat="1" ht="20.100000000000001" customHeight="1" x14ac:dyDescent="0.45">
      <c r="A77" s="41"/>
      <c r="B77" s="152" t="s">
        <v>1</v>
      </c>
      <c r="C77" s="153"/>
      <c r="D77" s="153" t="s">
        <v>103</v>
      </c>
      <c r="E77" s="153"/>
      <c r="F77" s="153"/>
      <c r="G77" s="153"/>
      <c r="H77" s="197" t="s">
        <v>2</v>
      </c>
      <c r="I77" s="197"/>
      <c r="J77" s="197"/>
      <c r="K77" s="174" t="s">
        <v>102</v>
      </c>
      <c r="L77" s="175"/>
      <c r="M77" s="175"/>
      <c r="O77" s="60"/>
      <c r="P77" s="60"/>
      <c r="Q77" s="60"/>
      <c r="R77" s="60"/>
      <c r="S77" s="60"/>
    </row>
    <row r="78" spans="1:19" s="12" customFormat="1" ht="20.100000000000001" customHeight="1" x14ac:dyDescent="0.45">
      <c r="A78" s="41"/>
      <c r="B78" s="154"/>
      <c r="C78" s="155"/>
      <c r="D78" s="37" t="s">
        <v>3</v>
      </c>
      <c r="E78" s="37" t="s">
        <v>4</v>
      </c>
      <c r="F78" s="156" t="s">
        <v>5</v>
      </c>
      <c r="G78" s="154"/>
      <c r="H78" s="198"/>
      <c r="I78" s="198"/>
      <c r="J78" s="198"/>
      <c r="K78" s="174"/>
      <c r="L78" s="175"/>
      <c r="M78" s="175"/>
      <c r="O78" s="60"/>
      <c r="P78" s="60"/>
      <c r="Q78" s="60"/>
      <c r="R78" s="60"/>
      <c r="S78" s="60"/>
    </row>
    <row r="79" spans="1:19" s="12" customFormat="1" ht="20.100000000000001" customHeight="1" x14ac:dyDescent="0.45">
      <c r="A79" s="41"/>
      <c r="B79" s="157" t="s">
        <v>6</v>
      </c>
      <c r="C79" s="157"/>
      <c r="D79" s="42">
        <f t="shared" ref="D79:D88" si="0">IFERROR(IF($D$13=$C$116,VLOOKUP($B79,$D$44:$I$44,$G$122,FALSE),IF($D$13=$C$117,$D55,$H$122)),$H$122)</f>
        <v>0</v>
      </c>
      <c r="E79" s="42">
        <v>0</v>
      </c>
      <c r="F79" s="116" t="s">
        <v>128</v>
      </c>
      <c r="G79" s="117"/>
      <c r="H79" s="43">
        <v>2.3199999999999998</v>
      </c>
      <c r="I79" s="196" t="s">
        <v>7</v>
      </c>
      <c r="J79" s="196"/>
      <c r="K79" s="42">
        <f t="shared" ref="K79:K86" si="1">IFERROR(($D79-$E79)*$H79,0)</f>
        <v>0</v>
      </c>
      <c r="L79" s="113" t="s">
        <v>132</v>
      </c>
      <c r="M79" s="104"/>
      <c r="O79" s="60"/>
      <c r="P79" s="60"/>
      <c r="Q79" s="60"/>
      <c r="R79" s="60"/>
      <c r="S79" s="60"/>
    </row>
    <row r="80" spans="1:19" s="12" customFormat="1" ht="20.100000000000001" customHeight="1" x14ac:dyDescent="0.45">
      <c r="A80" s="41"/>
      <c r="B80" s="118" t="s">
        <v>20</v>
      </c>
      <c r="C80" s="119"/>
      <c r="D80" s="42">
        <f t="shared" si="0"/>
        <v>0</v>
      </c>
      <c r="E80" s="42">
        <v>0</v>
      </c>
      <c r="F80" s="116" t="s">
        <v>128</v>
      </c>
      <c r="G80" s="117"/>
      <c r="H80" s="43">
        <v>2.4900000000000002</v>
      </c>
      <c r="I80" s="114" t="s">
        <v>22</v>
      </c>
      <c r="J80" s="115"/>
      <c r="K80" s="42">
        <f t="shared" si="1"/>
        <v>0</v>
      </c>
      <c r="L80" s="113" t="s">
        <v>132</v>
      </c>
      <c r="M80" s="104"/>
      <c r="O80" s="60"/>
      <c r="P80" s="60"/>
      <c r="Q80" s="60"/>
      <c r="R80" s="60"/>
      <c r="S80" s="60"/>
    </row>
    <row r="81" spans="1:19" s="12" customFormat="1" ht="20.100000000000001" customHeight="1" x14ac:dyDescent="0.45">
      <c r="A81" s="41"/>
      <c r="B81" s="151" t="s">
        <v>8</v>
      </c>
      <c r="C81" s="151"/>
      <c r="D81" s="42">
        <f t="shared" si="0"/>
        <v>0</v>
      </c>
      <c r="E81" s="42">
        <v>0</v>
      </c>
      <c r="F81" s="116" t="s">
        <v>128</v>
      </c>
      <c r="G81" s="117"/>
      <c r="H81" s="44">
        <v>2.58</v>
      </c>
      <c r="I81" s="173" t="s">
        <v>7</v>
      </c>
      <c r="J81" s="173"/>
      <c r="K81" s="42">
        <f t="shared" si="1"/>
        <v>0</v>
      </c>
      <c r="L81" s="113" t="s">
        <v>132</v>
      </c>
      <c r="M81" s="104"/>
      <c r="O81" s="60"/>
      <c r="P81" s="60"/>
      <c r="Q81" s="60"/>
      <c r="R81" s="60"/>
      <c r="S81" s="60"/>
    </row>
    <row r="82" spans="1:19" s="12" customFormat="1" ht="20.100000000000001" customHeight="1" x14ac:dyDescent="0.45">
      <c r="A82" s="41"/>
      <c r="B82" s="151" t="s">
        <v>9</v>
      </c>
      <c r="C82" s="151"/>
      <c r="D82" s="42">
        <f t="shared" si="0"/>
        <v>0</v>
      </c>
      <c r="E82" s="45">
        <f>IFERROR(IF($D$13=$C$116,$P$38*$H$17,IF($D$13=$C$117,$P$69*$H$17,0)),FALSE)</f>
        <v>0</v>
      </c>
      <c r="F82" s="116" t="s">
        <v>129</v>
      </c>
      <c r="G82" s="117"/>
      <c r="H82" s="46">
        <v>0.47</v>
      </c>
      <c r="I82" s="173" t="s">
        <v>10</v>
      </c>
      <c r="J82" s="173"/>
      <c r="K82" s="42">
        <f>IFERROR(($D82-$E82)*$H82,0)</f>
        <v>0</v>
      </c>
      <c r="L82" s="113" t="s">
        <v>132</v>
      </c>
      <c r="M82" s="104"/>
      <c r="O82" s="60"/>
      <c r="P82" s="60"/>
      <c r="Q82" s="60"/>
      <c r="R82" s="60"/>
      <c r="S82" s="60"/>
    </row>
    <row r="83" spans="1:19" s="12" customFormat="1" ht="20.100000000000001" customHeight="1" x14ac:dyDescent="0.45">
      <c r="A83" s="41"/>
      <c r="B83" s="118" t="s">
        <v>11</v>
      </c>
      <c r="C83" s="119"/>
      <c r="D83" s="42">
        <f t="shared" si="0"/>
        <v>0</v>
      </c>
      <c r="E83" s="45">
        <v>0</v>
      </c>
      <c r="F83" s="116" t="s">
        <v>130</v>
      </c>
      <c r="G83" s="117"/>
      <c r="H83" s="44">
        <v>3</v>
      </c>
      <c r="I83" s="114" t="s">
        <v>12</v>
      </c>
      <c r="J83" s="115"/>
      <c r="K83" s="42">
        <f t="shared" si="1"/>
        <v>0</v>
      </c>
      <c r="L83" s="113" t="s">
        <v>132</v>
      </c>
      <c r="M83" s="104"/>
      <c r="O83" s="60"/>
      <c r="P83" s="60"/>
      <c r="Q83" s="60"/>
      <c r="R83" s="60"/>
      <c r="S83" s="60"/>
    </row>
    <row r="84" spans="1:19" s="12" customFormat="1" ht="20.100000000000001" customHeight="1" x14ac:dyDescent="0.45">
      <c r="A84" s="41"/>
      <c r="B84" s="118" t="s">
        <v>13</v>
      </c>
      <c r="C84" s="119"/>
      <c r="D84" s="42">
        <f t="shared" si="0"/>
        <v>0</v>
      </c>
      <c r="E84" s="45">
        <v>0</v>
      </c>
      <c r="F84" s="116" t="s">
        <v>128</v>
      </c>
      <c r="G84" s="117"/>
      <c r="H84" s="44">
        <v>1.67</v>
      </c>
      <c r="I84" s="114" t="s">
        <v>14</v>
      </c>
      <c r="J84" s="115"/>
      <c r="K84" s="42">
        <f t="shared" si="1"/>
        <v>0</v>
      </c>
      <c r="L84" s="47" t="s">
        <v>132</v>
      </c>
      <c r="M84" s="48"/>
      <c r="O84" s="60"/>
      <c r="P84" s="60"/>
      <c r="Q84" s="60"/>
      <c r="R84" s="60"/>
      <c r="S84" s="60"/>
    </row>
    <row r="85" spans="1:19" s="12" customFormat="1" ht="20.100000000000001" customHeight="1" x14ac:dyDescent="0.45">
      <c r="A85" s="41"/>
      <c r="B85" s="151" t="s">
        <v>15</v>
      </c>
      <c r="C85" s="151"/>
      <c r="D85" s="42">
        <f t="shared" si="0"/>
        <v>0</v>
      </c>
      <c r="E85" s="45">
        <v>0</v>
      </c>
      <c r="F85" s="116" t="s">
        <v>128</v>
      </c>
      <c r="G85" s="117"/>
      <c r="H85" s="49">
        <v>2.71</v>
      </c>
      <c r="I85" s="173" t="s">
        <v>7</v>
      </c>
      <c r="J85" s="173"/>
      <c r="K85" s="42">
        <f t="shared" si="1"/>
        <v>0</v>
      </c>
      <c r="L85" s="47" t="s">
        <v>132</v>
      </c>
      <c r="M85" s="48"/>
      <c r="O85" s="60"/>
      <c r="P85" s="60"/>
      <c r="Q85" s="60"/>
      <c r="R85" s="60"/>
      <c r="S85" s="60"/>
    </row>
    <row r="86" spans="1:19" s="12" customFormat="1" ht="20.100000000000001" customHeight="1" x14ac:dyDescent="0.45">
      <c r="A86" s="41"/>
      <c r="B86" s="177" t="s">
        <v>16</v>
      </c>
      <c r="C86" s="177"/>
      <c r="D86" s="42">
        <f t="shared" si="0"/>
        <v>0</v>
      </c>
      <c r="E86" s="45">
        <v>0</v>
      </c>
      <c r="F86" s="116" t="s">
        <v>128</v>
      </c>
      <c r="G86" s="117"/>
      <c r="H86" s="49">
        <v>3</v>
      </c>
      <c r="I86" s="112" t="s">
        <v>7</v>
      </c>
      <c r="J86" s="112"/>
      <c r="K86" s="42">
        <f t="shared" si="1"/>
        <v>0</v>
      </c>
      <c r="L86" s="47" t="s">
        <v>132</v>
      </c>
      <c r="M86" s="48"/>
      <c r="O86" s="60"/>
      <c r="P86" s="60"/>
      <c r="Q86" s="60"/>
      <c r="R86" s="60"/>
      <c r="S86" s="60"/>
    </row>
    <row r="87" spans="1:19" s="12" customFormat="1" ht="20.100000000000001" customHeight="1" thickBot="1" x14ac:dyDescent="0.5">
      <c r="A87" s="41"/>
      <c r="B87" s="195" t="s">
        <v>21</v>
      </c>
      <c r="C87" s="195"/>
      <c r="D87" s="42">
        <f t="shared" si="0"/>
        <v>0</v>
      </c>
      <c r="E87" s="45">
        <v>0</v>
      </c>
      <c r="F87" s="116" t="s">
        <v>131</v>
      </c>
      <c r="G87" s="117"/>
      <c r="H87" s="50">
        <v>2.23</v>
      </c>
      <c r="I87" s="194" t="s">
        <v>23</v>
      </c>
      <c r="J87" s="194"/>
      <c r="K87" s="42">
        <f>IFERROR(($D87-$E87)*$H87,0)</f>
        <v>0</v>
      </c>
      <c r="L87" s="47" t="s">
        <v>132</v>
      </c>
      <c r="M87" s="48"/>
      <c r="O87" s="60"/>
      <c r="P87" s="60"/>
      <c r="Q87" s="60"/>
      <c r="R87" s="60"/>
      <c r="S87" s="60"/>
    </row>
    <row r="88" spans="1:19" s="12" customFormat="1" ht="20.100000000000001" customHeight="1" thickBot="1" x14ac:dyDescent="0.5">
      <c r="A88" s="41"/>
      <c r="B88" s="126" t="s">
        <v>17</v>
      </c>
      <c r="C88" s="127"/>
      <c r="D88" s="42">
        <f t="shared" si="0"/>
        <v>0</v>
      </c>
      <c r="E88" s="45">
        <v>0</v>
      </c>
      <c r="F88" s="128" t="str">
        <f>E64</f>
        <v>☆/年</v>
      </c>
      <c r="G88" s="129"/>
      <c r="H88" s="11">
        <v>0</v>
      </c>
      <c r="I88" s="130" t="s">
        <v>150</v>
      </c>
      <c r="J88" s="130"/>
      <c r="K88" s="42">
        <f>IFERROR(($D88-$E88)*$H88,0)</f>
        <v>0</v>
      </c>
      <c r="L88" s="47" t="s">
        <v>132</v>
      </c>
      <c r="M88" s="48"/>
      <c r="O88" s="60"/>
      <c r="P88" s="60"/>
      <c r="Q88" s="60"/>
      <c r="R88" s="60"/>
      <c r="S88" s="60"/>
    </row>
    <row r="89" spans="1:19" s="12" customFormat="1" ht="20.100000000000001" customHeight="1" x14ac:dyDescent="0.45">
      <c r="A89" s="41"/>
      <c r="B89" s="131" t="s">
        <v>137</v>
      </c>
      <c r="C89" s="131"/>
      <c r="D89" s="132"/>
      <c r="E89" s="132"/>
      <c r="F89" s="132"/>
      <c r="G89" s="132"/>
      <c r="H89" s="132"/>
      <c r="I89" s="132"/>
      <c r="J89" s="132"/>
      <c r="K89" s="45">
        <f>SUM($K$79:$K$88)</f>
        <v>0</v>
      </c>
      <c r="L89" s="47" t="s">
        <v>132</v>
      </c>
      <c r="M89" s="48"/>
      <c r="O89" s="60"/>
      <c r="P89" s="60"/>
      <c r="Q89" s="60"/>
      <c r="R89" s="60"/>
      <c r="S89" s="60"/>
    </row>
    <row r="90" spans="1:19" s="12" customFormat="1" ht="15" customHeight="1" x14ac:dyDescent="0.45">
      <c r="A90" s="41"/>
      <c r="B90" s="14"/>
      <c r="C90" s="14"/>
      <c r="D90" s="14"/>
      <c r="E90" s="14"/>
      <c r="F90" s="14"/>
      <c r="G90" s="14"/>
      <c r="H90" s="14"/>
      <c r="I90" s="14"/>
      <c r="J90" s="14"/>
      <c r="K90" s="14"/>
      <c r="L90" s="14"/>
      <c r="M90" s="14"/>
      <c r="O90" s="60"/>
      <c r="P90" s="60"/>
      <c r="Q90" s="60"/>
      <c r="R90" s="60"/>
      <c r="S90" s="60"/>
    </row>
    <row r="91" spans="1:19" s="12" customFormat="1" ht="20.100000000000001" customHeight="1" x14ac:dyDescent="0.45">
      <c r="A91" s="41"/>
      <c r="B91" s="138" t="s">
        <v>101</v>
      </c>
      <c r="C91" s="139"/>
      <c r="D91" s="139"/>
      <c r="E91" s="139"/>
      <c r="F91" s="139"/>
      <c r="G91" s="139"/>
      <c r="H91" s="139"/>
      <c r="I91" s="139"/>
      <c r="J91" s="139"/>
      <c r="K91" s="139"/>
      <c r="L91" s="139"/>
      <c r="M91" s="140"/>
      <c r="O91" s="60"/>
      <c r="P91" s="60"/>
      <c r="Q91" s="60"/>
      <c r="R91" s="60"/>
      <c r="S91" s="60"/>
    </row>
    <row r="92" spans="1:19" s="12" customFormat="1" ht="20.100000000000001" customHeight="1" x14ac:dyDescent="0.45">
      <c r="A92" s="41"/>
      <c r="B92" s="144"/>
      <c r="C92" s="145"/>
      <c r="D92" s="145"/>
      <c r="E92" s="145"/>
      <c r="F92" s="145"/>
      <c r="G92" s="145"/>
      <c r="H92" s="145"/>
      <c r="I92" s="145"/>
      <c r="J92" s="145"/>
      <c r="K92" s="145"/>
      <c r="L92" s="145"/>
      <c r="M92" s="146"/>
      <c r="O92" s="60"/>
      <c r="P92" s="60"/>
      <c r="Q92" s="60"/>
      <c r="R92" s="60"/>
      <c r="S92" s="60"/>
    </row>
    <row r="93" spans="1:19" s="12" customFormat="1" ht="5.0999999999999996" customHeight="1" x14ac:dyDescent="0.45">
      <c r="A93" s="41"/>
      <c r="B93" s="14"/>
      <c r="C93" s="14"/>
      <c r="D93" s="14"/>
      <c r="E93" s="14"/>
      <c r="F93" s="14"/>
      <c r="G93" s="14"/>
      <c r="H93" s="14"/>
      <c r="I93" s="14"/>
      <c r="J93" s="14"/>
      <c r="K93" s="14"/>
      <c r="L93" s="14"/>
      <c r="M93" s="14"/>
      <c r="O93" s="60"/>
      <c r="P93" s="60"/>
      <c r="Q93" s="60"/>
      <c r="R93" s="60"/>
      <c r="S93" s="60"/>
    </row>
    <row r="94" spans="1:19" s="12" customFormat="1" ht="20.100000000000001" customHeight="1" x14ac:dyDescent="0.45">
      <c r="A94" s="41"/>
      <c r="B94" s="105" t="s">
        <v>18</v>
      </c>
      <c r="C94" s="105"/>
      <c r="D94" s="105"/>
      <c r="E94" s="105"/>
      <c r="F94" s="105"/>
      <c r="G94" s="105"/>
      <c r="H94" s="105"/>
      <c r="I94" s="105"/>
      <c r="J94" s="105"/>
      <c r="K94" s="105"/>
      <c r="L94" s="105"/>
      <c r="M94" s="105"/>
      <c r="O94" s="60"/>
      <c r="P94" s="60"/>
      <c r="Q94" s="60"/>
      <c r="R94" s="60"/>
      <c r="S94" s="60"/>
    </row>
    <row r="95" spans="1:19" s="12" customFormat="1" ht="5.0999999999999996" customHeight="1" x14ac:dyDescent="0.45">
      <c r="A95" s="41"/>
      <c r="B95" s="51"/>
      <c r="C95" s="51"/>
      <c r="D95" s="51"/>
      <c r="E95" s="51"/>
      <c r="F95" s="51"/>
      <c r="G95" s="51"/>
      <c r="H95" s="51"/>
      <c r="I95" s="51"/>
      <c r="J95" s="51"/>
      <c r="K95" s="51"/>
      <c r="L95" s="51"/>
      <c r="M95" s="51"/>
      <c r="O95" s="60"/>
      <c r="P95" s="60"/>
      <c r="Q95" s="60"/>
      <c r="R95" s="60"/>
      <c r="S95" s="60"/>
    </row>
    <row r="96" spans="1:19" s="12" customFormat="1" ht="39.9" customHeight="1" x14ac:dyDescent="0.45">
      <c r="A96" s="41"/>
      <c r="B96" s="107" t="s">
        <v>57</v>
      </c>
      <c r="C96" s="108"/>
      <c r="D96" s="109">
        <f>IFERROR(SUMPRODUCT($D$79:$D$88,$H$79:$H$88),0)</f>
        <v>0</v>
      </c>
      <c r="E96" s="109"/>
      <c r="F96" s="52" t="s">
        <v>58</v>
      </c>
      <c r="G96" s="110"/>
      <c r="H96" s="111"/>
      <c r="I96" s="107" t="s">
        <v>59</v>
      </c>
      <c r="J96" s="108"/>
      <c r="K96" s="109">
        <f>IFERROR(SUMPRODUCT($E$79:$E$88,$H$79:$H$88),0)</f>
        <v>0</v>
      </c>
      <c r="L96" s="109"/>
      <c r="M96" s="52" t="s">
        <v>58</v>
      </c>
      <c r="O96" s="60"/>
      <c r="P96" s="60"/>
      <c r="Q96" s="60"/>
      <c r="R96" s="60"/>
      <c r="S96" s="60"/>
    </row>
    <row r="97" spans="1:19" s="12" customFormat="1" ht="39.9" customHeight="1" x14ac:dyDescent="0.45">
      <c r="A97" s="41"/>
      <c r="B97" s="51"/>
      <c r="C97" s="51"/>
      <c r="D97" s="51"/>
      <c r="E97" s="51"/>
      <c r="F97" s="51"/>
      <c r="G97" s="51"/>
      <c r="H97" s="51"/>
      <c r="I97" s="51"/>
      <c r="J97" s="51"/>
      <c r="K97" s="51"/>
      <c r="L97" s="51"/>
      <c r="M97" s="51"/>
      <c r="O97" s="60"/>
      <c r="P97" s="60"/>
      <c r="Q97" s="60"/>
      <c r="R97" s="60"/>
      <c r="S97" s="60"/>
    </row>
    <row r="98" spans="1:19" s="12" customFormat="1" ht="39.9" customHeight="1" x14ac:dyDescent="0.45">
      <c r="A98" s="41"/>
      <c r="B98" s="107" t="s">
        <v>60</v>
      </c>
      <c r="C98" s="108"/>
      <c r="D98" s="109">
        <f>IFERROR($K$89,0)</f>
        <v>0</v>
      </c>
      <c r="E98" s="109"/>
      <c r="F98" s="52" t="s">
        <v>58</v>
      </c>
      <c r="G98" s="110"/>
      <c r="H98" s="111"/>
      <c r="I98" s="107" t="s">
        <v>60</v>
      </c>
      <c r="J98" s="108"/>
      <c r="K98" s="109">
        <f>IFERROR($D$98/1000,0)</f>
        <v>0</v>
      </c>
      <c r="L98" s="109"/>
      <c r="M98" s="52" t="s">
        <v>61</v>
      </c>
      <c r="O98" s="60"/>
      <c r="P98" s="60"/>
      <c r="Q98" s="60"/>
      <c r="R98" s="60"/>
      <c r="S98" s="60"/>
    </row>
    <row r="99" spans="1:19" s="12" customFormat="1" ht="39.9" customHeight="1" x14ac:dyDescent="0.45">
      <c r="A99" s="41"/>
      <c r="B99" s="53"/>
      <c r="C99" s="53"/>
      <c r="D99" s="53"/>
      <c r="E99" s="54" t="s">
        <v>62</v>
      </c>
      <c r="F99" s="53"/>
      <c r="G99" s="53"/>
      <c r="H99" s="53"/>
      <c r="I99" s="53"/>
      <c r="J99" s="53"/>
      <c r="K99" s="53"/>
      <c r="L99" s="54" t="s">
        <v>62</v>
      </c>
      <c r="M99" s="53"/>
      <c r="O99" s="60"/>
      <c r="P99" s="60"/>
      <c r="Q99" s="60"/>
      <c r="R99" s="60"/>
      <c r="S99" s="60"/>
    </row>
    <row r="100" spans="1:19" s="12" customFormat="1" ht="39.9" customHeight="1" x14ac:dyDescent="0.45">
      <c r="A100" s="41"/>
      <c r="B100" s="107" t="s">
        <v>63</v>
      </c>
      <c r="C100" s="108"/>
      <c r="D100" s="109">
        <f>IFERROR($D$98*$H$21,0)</f>
        <v>0</v>
      </c>
      <c r="E100" s="109"/>
      <c r="F100" s="52" t="s">
        <v>64</v>
      </c>
      <c r="G100" s="110"/>
      <c r="H100" s="111"/>
      <c r="I100" s="107" t="s">
        <v>63</v>
      </c>
      <c r="J100" s="108"/>
      <c r="K100" s="109">
        <f>IFERROR($D$100/1000,0)</f>
        <v>0</v>
      </c>
      <c r="L100" s="109"/>
      <c r="M100" s="52" t="s">
        <v>65</v>
      </c>
      <c r="O100" s="60"/>
      <c r="P100" s="60"/>
      <c r="Q100" s="60"/>
      <c r="R100" s="60"/>
      <c r="S100" s="60"/>
    </row>
    <row r="101" spans="1:19" s="12" customFormat="1" ht="5.0999999999999996" customHeight="1" x14ac:dyDescent="0.45">
      <c r="A101" s="41"/>
      <c r="B101" s="28"/>
      <c r="C101" s="28"/>
      <c r="D101" s="28"/>
      <c r="E101" s="28"/>
      <c r="F101" s="28"/>
      <c r="G101" s="28"/>
      <c r="H101" s="28"/>
      <c r="I101" s="28"/>
      <c r="J101" s="28"/>
      <c r="K101" s="28"/>
      <c r="L101" s="28"/>
      <c r="M101" s="28"/>
      <c r="O101" s="60"/>
      <c r="P101" s="60"/>
      <c r="Q101" s="60"/>
      <c r="R101" s="60"/>
      <c r="S101" s="60"/>
    </row>
    <row r="102" spans="1:19" s="12" customFormat="1" ht="20.100000000000001" customHeight="1" x14ac:dyDescent="0.45">
      <c r="A102" s="41"/>
      <c r="B102" s="105" t="s">
        <v>110</v>
      </c>
      <c r="C102" s="105"/>
      <c r="D102" s="105"/>
      <c r="E102" s="105"/>
      <c r="F102" s="105"/>
      <c r="G102" s="105"/>
      <c r="H102" s="105"/>
      <c r="I102" s="105"/>
      <c r="J102" s="105"/>
      <c r="K102" s="105"/>
      <c r="L102" s="105"/>
      <c r="M102" s="105"/>
      <c r="O102" s="60"/>
      <c r="P102" s="60"/>
      <c r="Q102" s="60"/>
      <c r="R102" s="60"/>
      <c r="S102" s="60"/>
    </row>
    <row r="103" spans="1:19" s="12" customFormat="1" ht="5.0999999999999996" customHeight="1" x14ac:dyDescent="0.45">
      <c r="A103" s="41"/>
      <c r="B103" s="15"/>
      <c r="C103" s="15"/>
      <c r="D103" s="15"/>
      <c r="E103" s="55"/>
      <c r="F103" s="15"/>
      <c r="G103" s="15"/>
      <c r="H103" s="15"/>
      <c r="I103" s="15"/>
      <c r="J103" s="15"/>
      <c r="K103" s="15"/>
      <c r="L103" s="15"/>
      <c r="M103" s="15"/>
      <c r="O103" s="60"/>
      <c r="P103" s="60"/>
      <c r="Q103" s="60"/>
      <c r="R103" s="60"/>
      <c r="S103" s="60"/>
    </row>
    <row r="104" spans="1:19" s="12" customFormat="1" ht="20.100000000000001" customHeight="1" x14ac:dyDescent="0.45">
      <c r="A104" s="41"/>
      <c r="B104" s="176" t="s">
        <v>96</v>
      </c>
      <c r="C104" s="176"/>
      <c r="D104" s="120" t="s">
        <v>109</v>
      </c>
      <c r="E104" s="121"/>
      <c r="F104" s="121"/>
      <c r="G104" s="121"/>
      <c r="H104" s="121"/>
      <c r="I104" s="121"/>
      <c r="J104" s="121"/>
      <c r="K104" s="122"/>
      <c r="L104" s="56" t="s">
        <v>97</v>
      </c>
      <c r="M104" s="15"/>
      <c r="O104" s="60"/>
      <c r="P104" s="60"/>
      <c r="Q104" s="60"/>
      <c r="R104" s="60"/>
      <c r="S104" s="60"/>
    </row>
    <row r="105" spans="1:19" s="12" customFormat="1" ht="5.0999999999999996" customHeight="1" x14ac:dyDescent="0.45">
      <c r="A105" s="41"/>
      <c r="B105" s="15"/>
      <c r="C105" s="15"/>
      <c r="D105" s="15"/>
      <c r="E105" s="15"/>
      <c r="F105" s="15"/>
      <c r="G105" s="15"/>
      <c r="H105" s="15"/>
      <c r="I105" s="15"/>
      <c r="J105" s="15"/>
      <c r="K105" s="15"/>
      <c r="L105" s="15"/>
      <c r="M105" s="15"/>
      <c r="O105" s="60"/>
      <c r="P105" s="60"/>
      <c r="Q105" s="60"/>
      <c r="R105" s="60"/>
      <c r="S105" s="60"/>
    </row>
    <row r="106" spans="1:19" s="12" customFormat="1" ht="39.9" customHeight="1" x14ac:dyDescent="0.45">
      <c r="A106" s="41"/>
      <c r="B106" s="87" t="s">
        <v>28</v>
      </c>
      <c r="C106" s="90"/>
      <c r="D106" s="123" t="str" cm="1">
        <f t="array" ref="D106">IF(OR($D$13=$B$116:$C$117),"選択済み","設備の導入方法を選択してください")</f>
        <v>設備の導入方法を選択してください</v>
      </c>
      <c r="E106" s="124"/>
      <c r="F106" s="124"/>
      <c r="G106" s="124"/>
      <c r="H106" s="124"/>
      <c r="I106" s="124"/>
      <c r="J106" s="124"/>
      <c r="K106" s="125"/>
      <c r="L106" s="64" t="s">
        <v>93</v>
      </c>
      <c r="M106" s="28"/>
      <c r="O106" s="60"/>
      <c r="P106" s="60"/>
      <c r="Q106" s="60"/>
      <c r="R106" s="60"/>
      <c r="S106" s="60"/>
    </row>
    <row r="107" spans="1:19" s="12" customFormat="1" ht="5.0999999999999996" customHeight="1" x14ac:dyDescent="0.45">
      <c r="A107" s="41"/>
      <c r="B107" s="28"/>
      <c r="C107" s="28"/>
      <c r="D107" s="28"/>
      <c r="E107" s="28"/>
      <c r="F107" s="28"/>
      <c r="G107" s="28"/>
      <c r="H107" s="28"/>
      <c r="I107" s="28"/>
      <c r="J107" s="28"/>
      <c r="K107" s="28"/>
      <c r="L107" s="35"/>
      <c r="M107" s="28"/>
      <c r="O107" s="60"/>
      <c r="P107" s="60"/>
      <c r="Q107" s="60"/>
      <c r="R107" s="60"/>
      <c r="S107" s="60"/>
    </row>
    <row r="108" spans="1:19" s="12" customFormat="1" ht="39.9" customHeight="1" x14ac:dyDescent="0.45">
      <c r="A108" s="41"/>
      <c r="B108" s="181" t="s">
        <v>38</v>
      </c>
      <c r="C108" s="181"/>
      <c r="D108" s="123" t="str" cm="1">
        <f t="array" ref="D108">IF(OR($D$17=$D$116:$D$120),"選択済み","導入設備の種類を選択してください ")</f>
        <v xml:space="preserve">導入設備の種類を選択してください </v>
      </c>
      <c r="E108" s="124"/>
      <c r="F108" s="124"/>
      <c r="G108" s="124"/>
      <c r="H108" s="124"/>
      <c r="I108" s="124"/>
      <c r="J108" s="124"/>
      <c r="K108" s="125"/>
      <c r="L108" s="64" t="s">
        <v>94</v>
      </c>
      <c r="M108" s="28"/>
      <c r="O108" s="60"/>
      <c r="P108" s="60"/>
      <c r="Q108" s="60"/>
      <c r="R108" s="60"/>
      <c r="S108" s="60"/>
    </row>
    <row r="109" spans="1:19" s="12" customFormat="1" ht="5.0999999999999996" customHeight="1" x14ac:dyDescent="0.45">
      <c r="B109" s="28"/>
      <c r="C109" s="28"/>
      <c r="D109" s="28"/>
      <c r="E109" s="28"/>
      <c r="F109" s="28"/>
      <c r="G109" s="28"/>
      <c r="H109" s="28"/>
      <c r="I109" s="28"/>
      <c r="J109" s="28"/>
      <c r="K109" s="28"/>
      <c r="L109" s="35"/>
      <c r="M109" s="28"/>
      <c r="O109" s="60"/>
      <c r="P109" s="60"/>
      <c r="Q109" s="60"/>
      <c r="R109" s="60"/>
      <c r="S109" s="60"/>
    </row>
    <row r="110" spans="1:19" s="12" customFormat="1" ht="39.9" customHeight="1" x14ac:dyDescent="0.45">
      <c r="A110" s="41"/>
      <c r="B110" s="98" t="s">
        <v>154</v>
      </c>
      <c r="C110" s="99"/>
      <c r="D110" s="100" t="str">
        <f>IF($D$13=$C$115,"まず設備の導入方法を選択してください",IF($D$13=$C$116,IF($H$30=$J$115,"供給熱量の単位を選択してください","選択済み"),"特に入力する必要はありません"))</f>
        <v>まず設備の導入方法を選択してください</v>
      </c>
      <c r="E110" s="101"/>
      <c r="F110" s="101"/>
      <c r="G110" s="101"/>
      <c r="H110" s="101"/>
      <c r="I110" s="101"/>
      <c r="J110" s="101"/>
      <c r="K110" s="102"/>
      <c r="L110" s="66" t="str">
        <f>IF($D$13=$C$115,HYPERLINK("#D13","D13"),IF($D$13=$C$116,IF($H$30=$J$115,HYPERLINK("#H30","H30"),HYPERLINK("#H30","H30")),HYPERLINK("#D13","D13")))</f>
        <v>D13</v>
      </c>
      <c r="M110" s="28"/>
      <c r="O110" s="60"/>
      <c r="P110" s="60"/>
      <c r="Q110" s="60"/>
      <c r="R110" s="60"/>
      <c r="S110" s="60"/>
    </row>
    <row r="111" spans="1:19" s="12" customFormat="1" ht="5.0999999999999996" customHeight="1" x14ac:dyDescent="0.45">
      <c r="B111" s="28"/>
      <c r="C111" s="28"/>
      <c r="D111" s="28"/>
      <c r="E111" s="28"/>
      <c r="F111" s="28"/>
      <c r="G111" s="28"/>
      <c r="H111" s="28"/>
      <c r="I111" s="28"/>
      <c r="J111" s="28"/>
      <c r="K111" s="28"/>
      <c r="L111" s="28"/>
      <c r="M111" s="28"/>
      <c r="O111" s="60"/>
      <c r="P111" s="60"/>
      <c r="Q111" s="60"/>
      <c r="R111" s="60"/>
      <c r="S111" s="60"/>
    </row>
    <row r="113" spans="2:12" ht="39.9" customHeight="1" x14ac:dyDescent="0.45">
      <c r="E113" s="61">
        <v>2</v>
      </c>
      <c r="F113" s="61">
        <v>3</v>
      </c>
      <c r="G113" s="61">
        <v>4</v>
      </c>
    </row>
    <row r="114" spans="2:12" x14ac:dyDescent="0.45">
      <c r="C114" s="61" t="s">
        <v>75</v>
      </c>
      <c r="D114" s="61" t="s">
        <v>70</v>
      </c>
      <c r="E114" s="61" t="s">
        <v>71</v>
      </c>
      <c r="F114" s="61" t="s">
        <v>72</v>
      </c>
      <c r="G114" s="61" t="s">
        <v>73</v>
      </c>
      <c r="I114" s="61" t="s">
        <v>74</v>
      </c>
      <c r="J114" s="61" t="s">
        <v>126</v>
      </c>
      <c r="K114" s="61" t="s">
        <v>89</v>
      </c>
      <c r="L114" s="61" t="s">
        <v>92</v>
      </c>
    </row>
    <row r="115" spans="2:12" x14ac:dyDescent="0.45">
      <c r="C115" s="61" t="s">
        <v>78</v>
      </c>
      <c r="D115" s="61" t="s">
        <v>78</v>
      </c>
      <c r="E115" s="61" t="s">
        <v>66</v>
      </c>
      <c r="F115" s="61" t="s">
        <v>66</v>
      </c>
      <c r="G115" s="61" t="s">
        <v>66</v>
      </c>
      <c r="I115" s="80" t="s">
        <v>26</v>
      </c>
      <c r="J115" s="61" t="s">
        <v>78</v>
      </c>
      <c r="K115" s="61" t="s">
        <v>90</v>
      </c>
      <c r="L115" s="61" t="s">
        <v>78</v>
      </c>
    </row>
    <row r="116" spans="2:12" x14ac:dyDescent="0.45">
      <c r="B116" s="81"/>
      <c r="C116" s="80" t="s">
        <v>24</v>
      </c>
      <c r="D116" s="80" t="s">
        <v>79</v>
      </c>
      <c r="E116" s="80" t="s">
        <v>30</v>
      </c>
      <c r="F116" s="80" t="s">
        <v>25</v>
      </c>
      <c r="G116" s="80">
        <v>15</v>
      </c>
      <c r="H116" s="80"/>
      <c r="I116" s="80" t="s">
        <v>32</v>
      </c>
      <c r="J116" s="80" t="s">
        <v>54</v>
      </c>
      <c r="K116" s="80" t="s">
        <v>91</v>
      </c>
      <c r="L116" s="61" t="s">
        <v>123</v>
      </c>
    </row>
    <row r="117" spans="2:12" x14ac:dyDescent="0.45">
      <c r="C117" s="80" t="s">
        <v>29</v>
      </c>
      <c r="D117" s="80" t="s">
        <v>80</v>
      </c>
      <c r="E117" s="80" t="s">
        <v>83</v>
      </c>
      <c r="F117" s="80" t="s">
        <v>31</v>
      </c>
      <c r="G117" s="80">
        <v>13</v>
      </c>
      <c r="H117" s="80"/>
      <c r="J117" s="80" t="s">
        <v>44</v>
      </c>
      <c r="K117" s="80"/>
      <c r="L117" s="81" t="s">
        <v>124</v>
      </c>
    </row>
    <row r="118" spans="2:12" x14ac:dyDescent="0.45">
      <c r="C118" s="80"/>
      <c r="D118" s="80" t="s">
        <v>111</v>
      </c>
      <c r="E118" s="80" t="s">
        <v>83</v>
      </c>
      <c r="F118" s="80" t="s">
        <v>31</v>
      </c>
      <c r="G118" s="80">
        <v>13</v>
      </c>
      <c r="H118" s="80"/>
      <c r="I118" s="80"/>
    </row>
    <row r="119" spans="2:12" x14ac:dyDescent="0.45">
      <c r="C119" s="80"/>
      <c r="D119" s="80" t="s">
        <v>81</v>
      </c>
      <c r="E119" s="80" t="s">
        <v>95</v>
      </c>
      <c r="F119" s="80" t="s">
        <v>82</v>
      </c>
      <c r="G119" s="80">
        <v>13</v>
      </c>
      <c r="H119" s="80"/>
      <c r="I119" s="80"/>
    </row>
    <row r="120" spans="2:12" x14ac:dyDescent="0.45">
      <c r="C120" s="80"/>
      <c r="D120" s="80" t="s">
        <v>147</v>
      </c>
      <c r="E120" s="80"/>
      <c r="F120" s="80"/>
      <c r="G120" s="80"/>
      <c r="H120" s="80"/>
      <c r="I120" s="80"/>
    </row>
    <row r="121" spans="2:12" x14ac:dyDescent="0.45">
      <c r="C121" s="80"/>
      <c r="D121" s="80"/>
      <c r="E121" s="80"/>
      <c r="F121" s="80"/>
      <c r="G121" s="80"/>
      <c r="H121" s="80"/>
      <c r="I121" s="80"/>
      <c r="J121" s="81"/>
    </row>
    <row r="122" spans="2:12" x14ac:dyDescent="0.45">
      <c r="C122" s="80"/>
      <c r="D122" s="80"/>
      <c r="E122" s="80"/>
      <c r="F122" s="80" t="s">
        <v>66</v>
      </c>
      <c r="G122" s="80">
        <v>5</v>
      </c>
      <c r="H122" s="80">
        <v>0</v>
      </c>
      <c r="I122" s="80"/>
    </row>
    <row r="123" spans="2:12" x14ac:dyDescent="0.45">
      <c r="C123" s="80" t="s">
        <v>35</v>
      </c>
      <c r="D123" s="80"/>
      <c r="E123" s="80"/>
      <c r="F123" s="80">
        <v>4</v>
      </c>
      <c r="G123" s="80">
        <v>5</v>
      </c>
      <c r="H123" s="80"/>
      <c r="I123" s="80"/>
      <c r="J123" s="81"/>
    </row>
    <row r="124" spans="2:12" x14ac:dyDescent="0.45">
      <c r="C124" s="80" t="s">
        <v>99</v>
      </c>
      <c r="D124" s="80" t="s">
        <v>2</v>
      </c>
      <c r="E124" s="80" t="s">
        <v>77</v>
      </c>
      <c r="F124" s="80" t="s">
        <v>36</v>
      </c>
      <c r="G124" s="80" t="s">
        <v>37</v>
      </c>
      <c r="H124" s="80" t="s">
        <v>76</v>
      </c>
      <c r="I124" s="80"/>
    </row>
    <row r="125" spans="2:12" x14ac:dyDescent="0.45">
      <c r="C125" s="80" t="s">
        <v>40</v>
      </c>
      <c r="D125" s="80">
        <v>2.3199999999999998</v>
      </c>
      <c r="E125" s="80" t="s">
        <v>7</v>
      </c>
      <c r="F125" s="80" t="s">
        <v>41</v>
      </c>
      <c r="G125" s="80">
        <v>3.4599999999999999E-2</v>
      </c>
      <c r="H125" s="80" t="s">
        <v>42</v>
      </c>
      <c r="I125" s="80"/>
    </row>
    <row r="126" spans="2:12" x14ac:dyDescent="0.45">
      <c r="C126" s="80" t="s">
        <v>84</v>
      </c>
      <c r="D126" s="80">
        <v>2.4900000000000002</v>
      </c>
      <c r="E126" s="80" t="s">
        <v>7</v>
      </c>
      <c r="F126" s="80" t="s">
        <v>87</v>
      </c>
      <c r="G126" s="80">
        <v>3.6700000000000003E-2</v>
      </c>
      <c r="H126" s="80" t="s">
        <v>42</v>
      </c>
      <c r="I126" s="80"/>
    </row>
    <row r="127" spans="2:12" x14ac:dyDescent="0.45">
      <c r="C127" s="80" t="s">
        <v>8</v>
      </c>
      <c r="D127" s="80">
        <v>2.58</v>
      </c>
      <c r="E127" s="80" t="s">
        <v>7</v>
      </c>
      <c r="F127" s="80" t="s">
        <v>41</v>
      </c>
      <c r="G127" s="80">
        <v>3.7699999999999997E-2</v>
      </c>
      <c r="H127" s="80" t="s">
        <v>42</v>
      </c>
      <c r="I127" s="80"/>
    </row>
    <row r="128" spans="2:12" x14ac:dyDescent="0.45">
      <c r="C128" s="80" t="s">
        <v>9</v>
      </c>
      <c r="D128" s="80">
        <v>0.47</v>
      </c>
      <c r="E128" s="80" t="s">
        <v>10</v>
      </c>
      <c r="F128" s="80" t="s">
        <v>44</v>
      </c>
      <c r="G128" s="80">
        <v>3.5999999999999999E-3</v>
      </c>
      <c r="H128" s="80" t="s">
        <v>45</v>
      </c>
      <c r="I128" s="80"/>
      <c r="J128" s="82"/>
    </row>
    <row r="129" spans="3:9" x14ac:dyDescent="0.45">
      <c r="C129" s="80" t="s">
        <v>11</v>
      </c>
      <c r="D129" s="80">
        <v>3</v>
      </c>
      <c r="E129" s="80" t="s">
        <v>46</v>
      </c>
      <c r="F129" s="80" t="s">
        <v>27</v>
      </c>
      <c r="G129" s="80">
        <v>5.0799999999999998E-2</v>
      </c>
      <c r="H129" s="80" t="s">
        <v>47</v>
      </c>
      <c r="I129" s="80"/>
    </row>
    <row r="130" spans="3:9" x14ac:dyDescent="0.45">
      <c r="C130" s="80" t="s">
        <v>13</v>
      </c>
      <c r="D130" s="80">
        <v>1.67</v>
      </c>
      <c r="E130" s="80" t="s">
        <v>7</v>
      </c>
      <c r="F130" s="80" t="s">
        <v>41</v>
      </c>
      <c r="G130" s="83">
        <v>2.8278666666666664E-2</v>
      </c>
      <c r="H130" s="80" t="s">
        <v>42</v>
      </c>
      <c r="I130" s="80"/>
    </row>
    <row r="131" spans="3:9" x14ac:dyDescent="0.45">
      <c r="C131" s="80" t="s">
        <v>85</v>
      </c>
      <c r="D131" s="80">
        <v>2.71</v>
      </c>
      <c r="E131" s="80" t="s">
        <v>7</v>
      </c>
      <c r="F131" s="80" t="s">
        <v>87</v>
      </c>
      <c r="G131" s="83">
        <v>3.9100000000000003E-2</v>
      </c>
      <c r="H131" s="80" t="s">
        <v>42</v>
      </c>
      <c r="I131" s="80"/>
    </row>
    <row r="132" spans="3:9" x14ac:dyDescent="0.45">
      <c r="C132" s="80" t="s">
        <v>86</v>
      </c>
      <c r="D132" s="80">
        <v>3</v>
      </c>
      <c r="E132" s="80" t="s">
        <v>7</v>
      </c>
      <c r="F132" s="80" t="s">
        <v>87</v>
      </c>
      <c r="G132" s="83">
        <v>4.19E-2</v>
      </c>
      <c r="H132" s="80" t="s">
        <v>42</v>
      </c>
      <c r="I132" s="80"/>
    </row>
    <row r="133" spans="3:9" x14ac:dyDescent="0.45">
      <c r="C133" s="80" t="s">
        <v>21</v>
      </c>
      <c r="D133" s="80">
        <v>2.23</v>
      </c>
      <c r="E133" s="80" t="s">
        <v>50</v>
      </c>
      <c r="F133" s="80" t="s">
        <v>33</v>
      </c>
      <c r="G133" s="80">
        <v>4.48E-2</v>
      </c>
      <c r="H133" s="80" t="s">
        <v>51</v>
      </c>
      <c r="I133" s="80"/>
    </row>
    <row r="134" spans="3:9" ht="18.75" customHeight="1" x14ac:dyDescent="0.45">
      <c r="C134" s="61" t="s">
        <v>100</v>
      </c>
    </row>
    <row r="135" spans="3:9" x14ac:dyDescent="0.45">
      <c r="C135" s="80" t="s">
        <v>52</v>
      </c>
      <c r="D135" s="80">
        <v>0</v>
      </c>
      <c r="E135" s="80" t="s">
        <v>46</v>
      </c>
      <c r="F135" s="80" t="s">
        <v>27</v>
      </c>
      <c r="G135" s="80">
        <v>0.14199999999999999</v>
      </c>
      <c r="H135" s="80" t="s">
        <v>47</v>
      </c>
      <c r="I135" s="84"/>
    </row>
  </sheetData>
  <sheetProtection algorithmName="SHA-512" hashValue="xtjB8maKCdmFro9sajbxRhYSqzfNZVYK1EMI+bRxoOIdsYxEa8rsy8HysR5DckDtGRQ1rRFoBDD6JBHdie7UVw==" saltValue="Z6LDm+PvuvI+4CWKoX2dzw==" spinCount="100000" sheet="1" objects="1" scenarios="1"/>
  <mergeCells count="145">
    <mergeCell ref="B108:C108"/>
    <mergeCell ref="B2:M2"/>
    <mergeCell ref="B4:M4"/>
    <mergeCell ref="B6:M7"/>
    <mergeCell ref="B9:C9"/>
    <mergeCell ref="D9:M9"/>
    <mergeCell ref="E63:F63"/>
    <mergeCell ref="I87:J87"/>
    <mergeCell ref="B87:C87"/>
    <mergeCell ref="B80:C80"/>
    <mergeCell ref="F87:G87"/>
    <mergeCell ref="F80:G80"/>
    <mergeCell ref="B82:C82"/>
    <mergeCell ref="F82:G82"/>
    <mergeCell ref="I82:J82"/>
    <mergeCell ref="L82:M82"/>
    <mergeCell ref="B79:C79"/>
    <mergeCell ref="F79:G79"/>
    <mergeCell ref="I79:J79"/>
    <mergeCell ref="L79:M79"/>
    <mergeCell ref="B11:M11"/>
    <mergeCell ref="D77:G77"/>
    <mergeCell ref="H77:J78"/>
    <mergeCell ref="E55:F55"/>
    <mergeCell ref="B104:C104"/>
    <mergeCell ref="B32:C32"/>
    <mergeCell ref="D32:M32"/>
    <mergeCell ref="B86:C86"/>
    <mergeCell ref="F86:G86"/>
    <mergeCell ref="I84:J84"/>
    <mergeCell ref="F84:G84"/>
    <mergeCell ref="B85:C85"/>
    <mergeCell ref="F85:G85"/>
    <mergeCell ref="I85:J85"/>
    <mergeCell ref="B84:C84"/>
    <mergeCell ref="B34:M34"/>
    <mergeCell ref="F44:G44"/>
    <mergeCell ref="B75:M75"/>
    <mergeCell ref="B77:C78"/>
    <mergeCell ref="B73:M73"/>
    <mergeCell ref="F78:G78"/>
    <mergeCell ref="B57:C57"/>
    <mergeCell ref="E57:F57"/>
    <mergeCell ref="B56:C56"/>
    <mergeCell ref="D53:F53"/>
    <mergeCell ref="B61:C61"/>
    <mergeCell ref="B62:C62"/>
    <mergeCell ref="I80:J80"/>
    <mergeCell ref="F81:G81"/>
    <mergeCell ref="I81:J81"/>
    <mergeCell ref="K77:M78"/>
    <mergeCell ref="B100:C100"/>
    <mergeCell ref="D100:E100"/>
    <mergeCell ref="G100:H100"/>
    <mergeCell ref="I100:J100"/>
    <mergeCell ref="B91:M92"/>
    <mergeCell ref="B94:M94"/>
    <mergeCell ref="B96:C96"/>
    <mergeCell ref="D96:E96"/>
    <mergeCell ref="G96:H96"/>
    <mergeCell ref="I96:J96"/>
    <mergeCell ref="K96:L96"/>
    <mergeCell ref="L81:M81"/>
    <mergeCell ref="B81:C81"/>
    <mergeCell ref="L80:M80"/>
    <mergeCell ref="B13:C13"/>
    <mergeCell ref="B15:C15"/>
    <mergeCell ref="D15:I15"/>
    <mergeCell ref="B26:M26"/>
    <mergeCell ref="B28:M28"/>
    <mergeCell ref="B30:C30"/>
    <mergeCell ref="F30:G30"/>
    <mergeCell ref="C21:D21"/>
    <mergeCell ref="F21:G21"/>
    <mergeCell ref="B23:C23"/>
    <mergeCell ref="B24:C24"/>
    <mergeCell ref="F17:G17"/>
    <mergeCell ref="J17:K17"/>
    <mergeCell ref="B19:E19"/>
    <mergeCell ref="F19:I19"/>
    <mergeCell ref="B17:C17"/>
    <mergeCell ref="J19:M19"/>
    <mergeCell ref="D24:M24"/>
    <mergeCell ref="K21:M21"/>
    <mergeCell ref="B60:C60"/>
    <mergeCell ref="E60:F60"/>
    <mergeCell ref="B63:C63"/>
    <mergeCell ref="B50:M50"/>
    <mergeCell ref="B52:F52"/>
    <mergeCell ref="H53:M64"/>
    <mergeCell ref="E62:F62"/>
    <mergeCell ref="J69:K69"/>
    <mergeCell ref="B71:C71"/>
    <mergeCell ref="D71:M71"/>
    <mergeCell ref="E56:F56"/>
    <mergeCell ref="B64:C64"/>
    <mergeCell ref="E64:F64"/>
    <mergeCell ref="B58:C58"/>
    <mergeCell ref="B59:C59"/>
    <mergeCell ref="E59:F59"/>
    <mergeCell ref="B53:C54"/>
    <mergeCell ref="E54:F54"/>
    <mergeCell ref="B55:C55"/>
    <mergeCell ref="B67:C67"/>
    <mergeCell ref="F67:G67"/>
    <mergeCell ref="B69:C69"/>
    <mergeCell ref="F69:G69"/>
    <mergeCell ref="E61:F61"/>
    <mergeCell ref="B110:C110"/>
    <mergeCell ref="D110:K110"/>
    <mergeCell ref="E58:F58"/>
    <mergeCell ref="B102:M102"/>
    <mergeCell ref="B106:C106"/>
    <mergeCell ref="B66:H66"/>
    <mergeCell ref="B98:C98"/>
    <mergeCell ref="D98:E98"/>
    <mergeCell ref="G98:H98"/>
    <mergeCell ref="I98:J98"/>
    <mergeCell ref="K98:L98"/>
    <mergeCell ref="K100:L100"/>
    <mergeCell ref="I86:J86"/>
    <mergeCell ref="L83:M83"/>
    <mergeCell ref="I83:J83"/>
    <mergeCell ref="F83:G83"/>
    <mergeCell ref="B83:C83"/>
    <mergeCell ref="D104:K104"/>
    <mergeCell ref="D106:K106"/>
    <mergeCell ref="D108:K108"/>
    <mergeCell ref="B88:C88"/>
    <mergeCell ref="F88:G88"/>
    <mergeCell ref="I88:J88"/>
    <mergeCell ref="B89:J89"/>
    <mergeCell ref="B36:C36"/>
    <mergeCell ref="F36:G36"/>
    <mergeCell ref="B38:C38"/>
    <mergeCell ref="F38:G38"/>
    <mergeCell ref="J38:K38"/>
    <mergeCell ref="B40:C40"/>
    <mergeCell ref="D40:M40"/>
    <mergeCell ref="B42:M42"/>
    <mergeCell ref="B48:M48"/>
    <mergeCell ref="B46:C46"/>
    <mergeCell ref="D46:M46"/>
    <mergeCell ref="B44:C44"/>
    <mergeCell ref="J44:K44"/>
  </mergeCells>
  <phoneticPr fontId="1"/>
  <conditionalFormatting sqref="D106">
    <cfRule type="cellIs" dxfId="26" priority="34" operator="equal">
      <formula>$I$109</formula>
    </cfRule>
  </conditionalFormatting>
  <conditionalFormatting sqref="D106">
    <cfRule type="cellIs" dxfId="25" priority="39" stopIfTrue="1" operator="notEqual">
      <formula>"選択済み"</formula>
    </cfRule>
  </conditionalFormatting>
  <conditionalFormatting sqref="L106">
    <cfRule type="expression" dxfId="24" priority="37" stopIfTrue="1">
      <formula>#REF!="Ⅲ[再生可能エネルギー供給量]"</formula>
    </cfRule>
    <cfRule type="expression" dxfId="23" priority="38" stopIfTrue="1">
      <formula>#REF!="Ⅰ[想定削減率]"</formula>
    </cfRule>
  </conditionalFormatting>
  <conditionalFormatting sqref="D108">
    <cfRule type="cellIs" dxfId="22" priority="21" operator="notEqual">
      <formula>"選択済み"</formula>
    </cfRule>
  </conditionalFormatting>
  <conditionalFormatting sqref="L108">
    <cfRule type="expression" dxfId="21" priority="32" stopIfTrue="1">
      <formula>#REF!="Ⅲ[再生可能エネルギー供給量]"</formula>
    </cfRule>
    <cfRule type="expression" dxfId="20" priority="33" stopIfTrue="1">
      <formula>#REF!="Ⅰ[想定削減率]"</formula>
    </cfRule>
  </conditionalFormatting>
  <conditionalFormatting sqref="D110">
    <cfRule type="cellIs" dxfId="19" priority="13" operator="equal">
      <formula>"供給熱量の単位を選択してください"</formula>
    </cfRule>
    <cfRule type="cellIs" dxfId="18" priority="18" operator="equal">
      <formula>"まず設備の導入方法を選択してください"</formula>
    </cfRule>
  </conditionalFormatting>
  <conditionalFormatting sqref="L110">
    <cfRule type="expression" dxfId="17" priority="16" stopIfTrue="1">
      <formula>#REF!="Ⅲ[再生可能エネルギー供給量]"</formula>
    </cfRule>
    <cfRule type="expression" dxfId="16" priority="17" stopIfTrue="1">
      <formula>#REF!="Ⅰ[想定削減率]"</formula>
    </cfRule>
  </conditionalFormatting>
  <conditionalFormatting sqref="B73:M73">
    <cfRule type="expression" dxfId="15" priority="10">
      <formula>$D$13=#REF!</formula>
    </cfRule>
  </conditionalFormatting>
  <conditionalFormatting sqref="F36:I36">
    <cfRule type="expression" dxfId="14" priority="9">
      <formula>$D$25="なし"</formula>
    </cfRule>
  </conditionalFormatting>
  <conditionalFormatting sqref="B38:K38 M38">
    <cfRule type="expression" dxfId="13" priority="8">
      <formula>$D$25="あり"</formula>
    </cfRule>
  </conditionalFormatting>
  <conditionalFormatting sqref="B42:M42">
    <cfRule type="expression" dxfId="12" priority="7">
      <formula>$D$13=#REF!</formula>
    </cfRule>
  </conditionalFormatting>
  <conditionalFormatting sqref="L38">
    <cfRule type="expression" dxfId="11" priority="6">
      <formula>$D$25="あり"</formula>
    </cfRule>
  </conditionalFormatting>
  <conditionalFormatting sqref="B69:M69">
    <cfRule type="expression" dxfId="10" priority="104">
      <formula>$D$67&lt;&gt;$L$117</formula>
    </cfRule>
    <cfRule type="expression" dxfId="9" priority="105">
      <formula>$D$25="あり"</formula>
    </cfRule>
  </conditionalFormatting>
  <conditionalFormatting sqref="B52:M74">
    <cfRule type="expression" dxfId="8" priority="107">
      <formula>$D$13=$C$116</formula>
    </cfRule>
  </conditionalFormatting>
  <conditionalFormatting sqref="B45:M49 B44 D44:M44">
    <cfRule type="expression" dxfId="7" priority="109">
      <formula>#REF!=$K$115</formula>
    </cfRule>
  </conditionalFormatting>
  <conditionalFormatting sqref="F67:M67">
    <cfRule type="expression" dxfId="6" priority="116">
      <formula>$D$67&lt;&gt;$L$116</formula>
    </cfRule>
  </conditionalFormatting>
  <conditionalFormatting sqref="F43:M43">
    <cfRule type="expression" dxfId="5" priority="119">
      <formula>#REF!=$K$116</formula>
    </cfRule>
  </conditionalFormatting>
  <conditionalFormatting sqref="B38:M38">
    <cfRule type="expression" dxfId="4" priority="141">
      <formula>$D$36&lt;&gt;$L$117</formula>
    </cfRule>
  </conditionalFormatting>
  <conditionalFormatting sqref="B29:M43 B45:M49 B44 D44:M44">
    <cfRule type="expression" dxfId="3" priority="142">
      <formula>$D$13=$C$117</formula>
    </cfRule>
  </conditionalFormatting>
  <conditionalFormatting sqref="B28:M43 B45:M74 B44 D44:M44">
    <cfRule type="expression" dxfId="2" priority="146" stopIfTrue="1">
      <formula>$D$13=$C$115</formula>
    </cfRule>
  </conditionalFormatting>
  <conditionalFormatting sqref="F36:M36">
    <cfRule type="expression" dxfId="1" priority="152">
      <formula>$D$36&lt;&gt;$L$116</formula>
    </cfRule>
  </conditionalFormatting>
  <conditionalFormatting sqref="K21">
    <cfRule type="expression" dxfId="0" priority="153" stopIfTrue="1">
      <formula>$B$19=$I$73</formula>
    </cfRule>
  </conditionalFormatting>
  <dataValidations count="6">
    <dataValidation type="list" allowBlank="1" showInputMessage="1" showErrorMessage="1" sqref="D13" xr:uid="{FEDCDEA2-67D5-47D5-B721-C856C1964233}">
      <formula1>$C$115:$C$117</formula1>
    </dataValidation>
    <dataValidation type="list" allowBlank="1" showInputMessage="1" showErrorMessage="1" sqref="D17" xr:uid="{23090683-1A10-4127-9187-8888FB99600B}">
      <formula1>$D$115:$D$120</formula1>
    </dataValidation>
    <dataValidation type="list" allowBlank="1" showInputMessage="1" showErrorMessage="1" sqref="H30" xr:uid="{155FF483-22BB-41AC-873A-1F1986790555}">
      <formula1>$J$115:$J$117</formula1>
    </dataValidation>
    <dataValidation type="list" allowBlank="1" showInputMessage="1" showErrorMessage="1" sqref="B21" xr:uid="{5C4F4C37-3191-4480-AECA-6364C4196F9F}">
      <formula1>$I$115:$I$116</formula1>
    </dataValidation>
    <dataValidation type="list" allowBlank="1" showInputMessage="1" showErrorMessage="1" sqref="D44" xr:uid="{626BEE03-C44C-47FD-A554-329224B164B8}">
      <formula1>$C$124:$C$133</formula1>
    </dataValidation>
    <dataValidation type="list" allowBlank="1" showInputMessage="1" showErrorMessage="1" sqref="D67 D36" xr:uid="{D90D446A-E0F0-4F0F-ABC8-CB25A2BCD925}">
      <formula1>$L$115:$L$117</formula1>
    </dataValidation>
  </dataValidations>
  <hyperlinks>
    <hyperlink ref="L106" location="算定シート!D13" display="D13" xr:uid="{C415AE13-4E14-4932-BAC2-F9F58D7764AC}"/>
    <hyperlink ref="L108" location="算定シート!D17" display="D17" xr:uid="{2374C4B1-ADE0-405D-89EB-63078A3534E8}"/>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C4F6-72D8-46E1-8140-B124FD65FEA7}">
  <sheetPr>
    <tabColor theme="0" tint="-0.499984740745262"/>
  </sheetPr>
  <dimension ref="A1"/>
  <sheetViews>
    <sheetView workbookViewId="0"/>
  </sheetViews>
  <sheetFormatPr defaultRowHeight="18" x14ac:dyDescent="0.45"/>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C3462-D350-4C62-B337-E1C8078E4F21}">
  <sheetPr>
    <tabColor theme="0" tint="-0.499984740745262"/>
  </sheetPr>
  <dimension ref="A1:D2"/>
  <sheetViews>
    <sheetView workbookViewId="0">
      <selection activeCell="H3" sqref="H3"/>
    </sheetView>
  </sheetViews>
  <sheetFormatPr defaultRowHeight="18" x14ac:dyDescent="0.45"/>
  <sheetData>
    <row r="1" spans="1:4" x14ac:dyDescent="0.45">
      <c r="A1" t="s">
        <v>114</v>
      </c>
      <c r="B1" t="s">
        <v>115</v>
      </c>
      <c r="C1" t="s">
        <v>116</v>
      </c>
      <c r="D1" t="s">
        <v>117</v>
      </c>
    </row>
    <row r="2" spans="1:4" x14ac:dyDescent="0.45">
      <c r="A2" t="str">
        <f>算定シート!$B$4</f>
        <v>再エネ/未利用熱</v>
      </c>
      <c r="B2">
        <f>算定シート!$D$82</f>
        <v>0</v>
      </c>
      <c r="C2">
        <f>算定シート!$E$82</f>
        <v>0</v>
      </c>
      <c r="D2">
        <v>0</v>
      </c>
    </row>
  </sheetData>
  <sheetProtection algorithmName="SHA-512" hashValue="qMBDPTAnB1gHWjgMbwUKi7P7MwTB7WdsvXs83q8GZIrJb0OoXOL3Qvzurori+L0xwWKEKOSd65+C7OxwAba80w==" saltValue="7v2B8YGGFatIKQ/mKlpmuA=="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更新履歴</vt:lpstr>
      <vt:lpstr>算定シート</vt:lpstr>
      <vt:lpstr>非表示シート⇒</vt:lpstr>
      <vt:lpstr>集計用</vt:lpstr>
      <vt:lpstr>算定シート!Print_Area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2015-06-05T18:17:20Z</dcterms:created>
  <dcterms:modified xsi:type="dcterms:W3CDTF">2022-01-27T13:44:04Z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2021-09-28T04:50:02Z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a4c2bf04-1c6f-43de-983d-01686ce823bf</vt:lpwstr>
  </property>
  <property fmtid="{D5CDD505-2E9C-101B-9397-08002B2CF9AE}" pid="8" name="MSIP_Label_ea60d57e-af5b-4752-ac57-3e4f28ca11dc_ContentBits">
    <vt:lpwstr>0</vt:lpwstr>
  </property>
</Properties>
</file>