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1_{868A1AD9-8952-4E0E-BA14-FB63298C2038}" xr6:coauthVersionLast="47" xr6:coauthVersionMax="47" xr10:uidLastSave="{00000000-0000-0000-0000-000000000000}"/>
  <bookViews>
    <workbookView xWindow="-110" yWindow="-110" windowWidth="19420" windowHeight="10420" tabRatio="823" firstSheet="1" activeTab="4"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4" sheetId="126" r:id="rId7"/>
    <sheet name="ｼｰﾄ5" sheetId="57" r:id="rId8"/>
    <sheet name="ｼｰﾄ6" sheetId="207" r:id="rId9"/>
    <sheet name="Sheet1" sheetId="228" state="hidden" r:id="rId10"/>
  </sheets>
  <definedNames>
    <definedName name="_xlnm._FilterDatabase" localSheetId="0" hidden="1">集計1!#REF!</definedName>
    <definedName name="_xlnm.Print_Area" localSheetId="2">ｼｰﾄ0!$B$1:$D$4</definedName>
    <definedName name="_xlnm.Print_Area" localSheetId="3">ｼｰﾄ1!$A$1:$F$28</definedName>
    <definedName name="_xlnm.Print_Area" localSheetId="5">ｼｰﾄ3!$A$1:$L$70</definedName>
    <definedName name="_xlnm.Print_Area" localSheetId="7">ｼｰﾄ5!$A$1:$H$37</definedName>
    <definedName name="_xlnm.Print_Area" localSheetId="8">ｼｰﾄ6!$A$1:$V$71</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28" l="1"/>
  <c r="I52" i="207"/>
  <c r="E53" i="207"/>
  <c r="S52" i="207"/>
  <c r="R52" i="207"/>
  <c r="Q52" i="207"/>
  <c r="P52" i="207"/>
  <c r="O52" i="207"/>
  <c r="N52" i="207"/>
  <c r="M52" i="207"/>
  <c r="L52" i="207"/>
  <c r="K52" i="207"/>
  <c r="J52" i="207"/>
  <c r="H52" i="207"/>
  <c r="G52" i="207"/>
  <c r="F52" i="207"/>
  <c r="E52" i="207"/>
  <c r="S46" i="207"/>
  <c r="R46" i="207"/>
  <c r="Q46" i="207"/>
  <c r="P46" i="207"/>
  <c r="O46" i="207"/>
  <c r="N46" i="207"/>
  <c r="M46" i="207"/>
  <c r="L46" i="207"/>
  <c r="K46" i="207"/>
  <c r="J46" i="207"/>
  <c r="I46" i="207"/>
  <c r="H46" i="207"/>
  <c r="G46" i="207"/>
  <c r="F46" i="207"/>
  <c r="E46" i="207"/>
  <c r="S40" i="207"/>
  <c r="R40" i="207"/>
  <c r="Q40" i="207"/>
  <c r="P40" i="207"/>
  <c r="O40" i="207"/>
  <c r="N40" i="207"/>
  <c r="M40" i="207"/>
  <c r="L40" i="207"/>
  <c r="K40" i="207"/>
  <c r="J40" i="207"/>
  <c r="I40" i="207"/>
  <c r="H40" i="207"/>
  <c r="G40" i="207"/>
  <c r="F40" i="207"/>
  <c r="E40" i="207"/>
  <c r="S34" i="207"/>
  <c r="R34" i="207"/>
  <c r="Q34" i="207"/>
  <c r="P34" i="207"/>
  <c r="O34" i="207"/>
  <c r="N34" i="207"/>
  <c r="M34" i="207"/>
  <c r="L34" i="207"/>
  <c r="K34" i="207"/>
  <c r="J34" i="207"/>
  <c r="I34" i="207"/>
  <c r="H34" i="207"/>
  <c r="G34" i="207"/>
  <c r="F34" i="207"/>
  <c r="E34" i="207"/>
  <c r="S28" i="207"/>
  <c r="R28" i="207"/>
  <c r="Q28" i="207"/>
  <c r="P28" i="207"/>
  <c r="O28" i="207"/>
  <c r="N28" i="207"/>
  <c r="M28" i="207"/>
  <c r="L28" i="207"/>
  <c r="K28" i="207"/>
  <c r="J28" i="207"/>
  <c r="I28" i="207"/>
  <c r="H28" i="207"/>
  <c r="G28" i="207"/>
  <c r="F28" i="207"/>
  <c r="E28" i="207"/>
  <c r="S22" i="207"/>
  <c r="R22" i="207"/>
  <c r="Q22" i="207"/>
  <c r="P22" i="207"/>
  <c r="O22" i="207"/>
  <c r="N22" i="207"/>
  <c r="M22" i="207"/>
  <c r="L22" i="207"/>
  <c r="K22" i="207"/>
  <c r="J22" i="207"/>
  <c r="I22" i="207"/>
  <c r="H22" i="207"/>
  <c r="G22" i="207"/>
  <c r="F22" i="207"/>
  <c r="E22" i="207"/>
  <c r="S16" i="207"/>
  <c r="R16" i="207"/>
  <c r="Q16" i="207"/>
  <c r="P16" i="207"/>
  <c r="O16" i="207"/>
  <c r="N16" i="207"/>
  <c r="M16" i="207"/>
  <c r="L16" i="207"/>
  <c r="K16" i="207"/>
  <c r="J16" i="207"/>
  <c r="I16" i="207"/>
  <c r="H16" i="207"/>
  <c r="G16" i="207"/>
  <c r="F16" i="207"/>
  <c r="E16" i="207"/>
  <c r="AO11" i="128"/>
  <c r="P57" i="207"/>
  <c r="D66" i="221"/>
  <c r="C66" i="221"/>
  <c r="D12" i="57"/>
  <c r="E54" i="207"/>
  <c r="F54" i="207"/>
  <c r="G54" i="207"/>
  <c r="H54" i="207"/>
  <c r="I54" i="207"/>
  <c r="J54" i="207"/>
  <c r="K54" i="207"/>
  <c r="L54" i="207"/>
  <c r="M54" i="207"/>
  <c r="N54" i="207"/>
  <c r="O54" i="207"/>
  <c r="P54" i="207"/>
  <c r="Q54" i="207"/>
  <c r="R54" i="207"/>
  <c r="S54" i="207"/>
  <c r="E55" i="207"/>
  <c r="F55" i="207"/>
  <c r="G55" i="207"/>
  <c r="H55" i="207"/>
  <c r="I55" i="207"/>
  <c r="J55" i="207"/>
  <c r="K55" i="207"/>
  <c r="L55" i="207"/>
  <c r="M55" i="207"/>
  <c r="N55" i="207"/>
  <c r="O55" i="207"/>
  <c r="P55" i="207"/>
  <c r="Q55" i="207"/>
  <c r="R55" i="207"/>
  <c r="S55" i="20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Q57" i="207"/>
  <c r="R57" i="207"/>
  <c r="S57" i="207"/>
  <c r="F53" i="207"/>
  <c r="G53" i="207"/>
  <c r="H53" i="207"/>
  <c r="I53" i="207"/>
  <c r="J53" i="207"/>
  <c r="K53" i="207"/>
  <c r="L53" i="207"/>
  <c r="M53" i="207"/>
  <c r="N53" i="207"/>
  <c r="O53" i="207"/>
  <c r="P53" i="207"/>
  <c r="Q53" i="207"/>
  <c r="R53" i="207"/>
  <c r="S53" i="207"/>
  <c r="G10" i="207"/>
  <c r="F10" i="207"/>
  <c r="E10" i="207"/>
  <c r="J10" i="207"/>
  <c r="I10" i="207"/>
  <c r="H10" i="207"/>
  <c r="M10" i="207"/>
  <c r="L10" i="207"/>
  <c r="K10" i="207"/>
  <c r="P10" i="207"/>
  <c r="O10" i="207"/>
  <c r="N10" i="207"/>
  <c r="S10" i="207"/>
  <c r="R10" i="207"/>
  <c r="Q10" i="207"/>
  <c r="F13" i="57"/>
  <c r="E13" i="57"/>
  <c r="D13" i="57"/>
  <c r="F12" i="57"/>
  <c r="E12" i="57"/>
  <c r="J58" i="207" l="1"/>
  <c r="G58" i="207"/>
  <c r="M58" i="207"/>
  <c r="L58" i="207"/>
  <c r="S58" i="207"/>
  <c r="O58" i="207"/>
  <c r="F58" i="207"/>
  <c r="E58" i="207"/>
  <c r="P58" i="207"/>
  <c r="K58" i="207"/>
  <c r="I58" i="207"/>
  <c r="H58" i="207"/>
  <c r="N58" i="207"/>
  <c r="R58" i="207"/>
  <c r="Q58" i="207"/>
  <c r="B47" i="207"/>
  <c r="B41" i="207"/>
  <c r="B35" i="207"/>
  <c r="B29" i="207"/>
  <c r="B23" i="207"/>
  <c r="B17" i="207"/>
  <c r="B11" i="207"/>
  <c r="B5" i="207"/>
  <c r="F35" i="57"/>
  <c r="AC11" i="128" s="1"/>
  <c r="E35" i="57"/>
  <c r="AB11" i="128" s="1"/>
  <c r="D35" i="57"/>
  <c r="AA11" i="128" s="1"/>
  <c r="G34" i="57"/>
  <c r="G33" i="57"/>
  <c r="G32" i="57"/>
  <c r="G31" i="57"/>
  <c r="B31" i="57"/>
  <c r="F27" i="57"/>
  <c r="E27" i="57"/>
  <c r="D27" i="57"/>
  <c r="F26" i="57"/>
  <c r="E26" i="57"/>
  <c r="D26" i="57"/>
  <c r="B4" i="57"/>
  <c r="B6" i="126"/>
  <c r="H78" i="221"/>
  <c r="G78" i="221"/>
  <c r="F78" i="221"/>
  <c r="E78" i="221"/>
  <c r="A20" i="221"/>
  <c r="A19" i="221"/>
  <c r="A18" i="221"/>
  <c r="A16" i="221"/>
  <c r="A15" i="221"/>
  <c r="A14" i="221"/>
  <c r="A12" i="221"/>
  <c r="A11" i="221"/>
  <c r="A10" i="221"/>
  <c r="A8" i="221"/>
  <c r="A7" i="221"/>
  <c r="A6" i="221"/>
  <c r="B2" i="221"/>
  <c r="B2" i="218"/>
  <c r="D3"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6" i="221" l="1"/>
  <c r="S11" i="128" s="1"/>
  <c r="H66" i="221"/>
  <c r="V11" i="128" s="1"/>
  <c r="G66" i="221"/>
  <c r="U11" i="128" s="1"/>
  <c r="F66" i="221"/>
  <c r="T11" i="128" s="1"/>
  <c r="G35" i="57"/>
  <c r="I78" i="221"/>
  <c r="I66" i="221" l="1"/>
  <c r="Y11" i="128" s="1"/>
</calcChain>
</file>

<file path=xl/sharedStrings.xml><?xml version="1.0" encoding="utf-8"?>
<sst xmlns="http://schemas.openxmlformats.org/spreadsheetml/2006/main" count="859" uniqueCount="541">
  <si>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</si>
  <si>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</si>
  <si>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</si>
  <si>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</si>
  <si>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</si>
  <si>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</si>
  <si>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</si>
  <si>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</si>
  <si>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</si>
  <si>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</si>
  <si>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</si>
  <si>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</si>
  <si>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</si>
  <si>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</si>
  <si>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</si>
  <si>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</si>
  <si>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</si>
  <si>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</si>
  <si>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</si>
  <si>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</si>
  <si>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公　共　施　設</t>
    <rPh sb="0" eb="1">
      <t>コウ</t>
    </rPh>
    <rPh sb="2" eb="3">
      <t>トモ</t>
    </rPh>
    <rPh sb="4" eb="5">
      <t>シ</t>
    </rPh>
    <rPh sb="6" eb="7">
      <t>セツ</t>
    </rPh>
    <phoneticPr fontId="4"/>
  </si>
  <si>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</si>
  <si>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</si>
  <si>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</si>
  <si>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</si>
  <si>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</si>
  <si>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</si>
  <si>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</si>
  <si>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</si>
  <si>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</si>
  <si>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</si>
  <si>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</si>
  <si>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被害に対する対策状況</t>
    <rPh sb="0" eb="2">
      <t>ヒガイ</t>
    </rPh>
    <rPh sb="3" eb="4">
      <t>タイ</t>
    </rPh>
    <rPh sb="6" eb="8">
      <t>タイサク</t>
    </rPh>
    <rPh sb="8" eb="10">
      <t>ジョウキョウ</t>
    </rPh>
    <phoneticPr fontId="4"/>
  </si>
  <si>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</si>
  <si>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</si>
  <si>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</si>
  <si>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</si>
  <si>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</si>
  <si>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</si>
  <si>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</si>
  <si>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地下水の塩水化</t>
    <rPh sb="6" eb="7">
      <t>カ</t>
    </rPh>
    <phoneticPr fontId="4"/>
  </si>
  <si>
    <t>建築物の破損または脆弱化</t>
    <rPh sb="4" eb="6">
      <t>ハソン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</si>
  <si>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</si>
  <si>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</si>
  <si>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</si>
  <si>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</si>
  <si>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</si>
  <si>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</si>
  <si>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</si>
  <si>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</si>
  <si>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直　　接　　被　　害</t>
    <phoneticPr fontId="4"/>
  </si>
  <si>
    <t>洪水・高潮の危険性大</t>
    <phoneticPr fontId="4"/>
  </si>
  <si>
    <t>排水不良</t>
    <phoneticPr fontId="4"/>
  </si>
  <si>
    <t>井戸等の抜け上がり</t>
    <phoneticPr fontId="4"/>
  </si>
  <si>
    <t>港湾・海岸施設の沈下　　　　　　</t>
    <phoneticPr fontId="4"/>
  </si>
  <si>
    <t>堤防・護岸等の沈下</t>
    <phoneticPr fontId="4"/>
  </si>
  <si>
    <t>埋設物の破損</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</si>
  <si>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</si>
  <si>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</si>
  <si>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</si>
  <si>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</si>
  <si>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</si>
  <si>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</si>
  <si>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</si>
  <si>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</si>
  <si>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</si>
  <si>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</si>
  <si>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</si>
  <si>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</si>
  <si>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</si>
  <si>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</si>
  <si>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</si>
  <si>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</si>
  <si>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水位の説明</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</si>
  <si>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</si>
  <si>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</si>
  <si>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</si>
  <si>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</si>
  <si>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</si>
  <si>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</si>
  <si>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</si>
  <si>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</si>
  <si>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</si>
  <si>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</si>
  <si>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</si>
  <si>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</si>
  <si>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</si>
  <si>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</si>
  <si>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</si>
  <si>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</si>
  <si>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</si>
  <si>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</si>
  <si>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</si>
  <si>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</si>
  <si>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</si>
  <si>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</si>
  <si>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</si>
  <si>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</si>
  <si>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</si>
  <si>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</si>
  <si>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</si>
  <si>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</si>
  <si>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</si>
  <si>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</si>
  <si>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</si>
  <si>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</si>
  <si>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</si>
  <si>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</si>
  <si>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</si>
  <si>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</si>
  <si>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</si>
  <si>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</si>
  <si>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</si>
  <si>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</si>
  <si>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</si>
  <si>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</si>
  <si>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</si>
  <si>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</si>
  <si>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</si>
  <si>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</si>
  <si>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</si>
  <si>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</si>
  <si>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</si>
  <si>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</si>
  <si>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</si>
  <si>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</si>
  <si>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</si>
  <si>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</si>
  <si>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</si>
  <si>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</si>
  <si>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</si>
  <si>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</si>
  <si>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</si>
  <si>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</si>
  <si>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</si>
  <si>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</si>
  <si>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</si>
  <si>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</si>
  <si>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</si>
  <si>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</si>
  <si>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</si>
  <si>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</si>
  <si>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</si>
  <si>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</si>
  <si>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</si>
  <si>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</si>
  <si>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</si>
  <si>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</si>
  <si>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</si>
  <si>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</si>
  <si>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</si>
  <si>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</si>
  <si>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</si>
  <si>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</si>
  <si>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</si>
  <si>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</si>
  <si>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</si>
  <si>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</si>
  <si>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</si>
  <si>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</si>
  <si>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</si>
  <si>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</si>
  <si>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</si>
  <si>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</si>
  <si>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</si>
  <si>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</si>
  <si>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</si>
  <si>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</si>
  <si>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</si>
  <si>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</si>
  <si>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</si>
  <si>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</si>
  <si>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</si>
  <si>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</si>
  <si>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</si>
  <si>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</si>
  <si>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</si>
  <si>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</si>
  <si>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</si>
  <si>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</si>
  <si>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</si>
  <si>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</si>
  <si>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</si>
  <si>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</si>
  <si>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</si>
  <si>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</si>
  <si>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</si>
  <si>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</si>
  <si>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</si>
  <si>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</si>
  <si>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</si>
  <si>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</si>
  <si>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</si>
  <si>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</si>
  <si>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</si>
  <si>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</si>
  <si>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</si>
  <si>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</si>
  <si>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</si>
  <si>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</si>
  <si>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</si>
  <si>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</si>
  <si>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</si>
  <si>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</si>
  <si>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</si>
  <si>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</si>
  <si>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</si>
  <si>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</si>
  <si>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</si>
  <si>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</si>
  <si>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</si>
  <si>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</si>
  <si>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</si>
  <si>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</si>
  <si>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</si>
  <si>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</si>
  <si>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</si>
  <si>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</si>
  <si>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</si>
  <si>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</si>
  <si>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</si>
  <si>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</si>
  <si>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</si>
  <si>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</si>
  <si>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</si>
  <si>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</si>
  <si>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</si>
  <si>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</si>
  <si>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</si>
  <si>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</si>
  <si>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</si>
  <si>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</si>
  <si>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</si>
  <si>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</si>
  <si>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</si>
  <si>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</si>
  <si>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</si>
  <si>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</si>
  <si>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</si>
  <si>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</si>
  <si>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</si>
  <si>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</si>
  <si>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</si>
  <si>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</si>
  <si>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</si>
  <si>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</si>
  <si>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</si>
  <si>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</si>
  <si>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</si>
  <si>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</si>
  <si>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</si>
  <si>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</si>
  <si>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</si>
  <si>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</si>
  <si>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</si>
  <si>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</si>
  <si>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</si>
  <si>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</si>
  <si>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</si>
  <si>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</si>
  <si>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</si>
  <si>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</si>
  <si>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</si>
  <si>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</si>
  <si>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</si>
  <si>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</si>
  <si>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</si>
  <si>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</si>
  <si>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</si>
  <si>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</si>
  <si>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</si>
  <si>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</si>
  <si>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</si>
  <si>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</si>
  <si>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</si>
  <si>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</si>
  <si>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</si>
  <si>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</si>
  <si>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</si>
  <si>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</si>
  <si>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</si>
  <si>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</si>
  <si>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</si>
  <si>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</si>
  <si>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</si>
  <si>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</si>
  <si>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</si>
  <si>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</si>
  <si>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</si>
  <si>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</si>
  <si>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</si>
  <si>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</si>
  <si>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</si>
  <si>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</si>
  <si>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</si>
  <si>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</si>
  <si>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</si>
  <si>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</si>
  <si>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</si>
  <si>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</si>
  <si>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</si>
  <si>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</si>
  <si>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</si>
  <si>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</si>
  <si>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</si>
  <si>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</si>
  <si>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</si>
  <si>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</si>
  <si>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</si>
  <si>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</si>
  <si>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</si>
  <si>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</si>
  <si>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</si>
  <si>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</si>
  <si>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</si>
  <si>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</si>
  <si>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</si>
  <si>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</si>
  <si>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</si>
  <si>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</si>
  <si>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</si>
  <si>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</si>
  <si>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</si>
  <si>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</si>
  <si>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</si>
  <si>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</si>
  <si>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</si>
  <si>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</si>
  <si>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</si>
  <si>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</si>
  <si>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</si>
  <si>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</si>
  <si>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</si>
  <si>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</si>
  <si>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</si>
  <si>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</si>
  <si>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</si>
  <si>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</si>
  <si>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</si>
  <si>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４　水位低下等による被害の状況</t>
    <rPh sb="2" eb="4">
      <t>スイイ</t>
    </rPh>
    <rPh sb="4" eb="7">
      <t>テイカトウ</t>
    </rPh>
    <rPh sb="10" eb="12">
      <t>ヒガイ</t>
    </rPh>
    <rPh sb="13" eb="15">
      <t>ジョウキョウ</t>
    </rPh>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</si>
  <si>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</si>
  <si>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</si>
  <si>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</si>
  <si>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</si>
  <si>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</si>
  <si>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</si>
  <si>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被　害　別　対　策　状　況</t>
    <rPh sb="0" eb="1">
      <t>ヒ</t>
    </rPh>
    <rPh sb="2" eb="3">
      <t>ガイ</t>
    </rPh>
    <rPh sb="4" eb="5">
      <t>ベツ</t>
    </rPh>
    <rPh sb="6" eb="7">
      <t>タイ</t>
    </rPh>
    <rPh sb="8" eb="9">
      <t>サク</t>
    </rPh>
    <rPh sb="10" eb="11">
      <t>ジョウ</t>
    </rPh>
    <rPh sb="12" eb="13">
      <t>キョウ</t>
    </rPh>
    <phoneticPr fontId="4"/>
  </si>
  <si>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</si>
  <si>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</si>
  <si>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</si>
  <si>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</si>
  <si>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</si>
  <si>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</si>
  <si>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r>
      <t xml:space="preserve">被害の状況
</t>
    </r>
    <r>
      <rPr>
        <sz val="1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</si>
  <si>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rFont val="メイリオ"/>
        <family val="3"/>
        <charset val="128"/>
      </rPr>
      <t>※</t>
    </r>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</si>
  <si>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</si>
  <si>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</si>
  <si>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</si>
  <si>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</si>
  <si>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</si>
  <si>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</si>
  <si>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</si>
  <si>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</si>
  <si>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</si>
  <si>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</si>
  <si>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</si>
  <si>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</si>
  <si>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</si>
  <si>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r>
      <t>６　地域別、用途別、井戸本数及び地下水</t>
    </r>
    <r>
      <rPr>
        <b/>
        <sz val="11"/>
        <color indexed="8"/>
        <rFont val="メイリオ"/>
        <family val="3"/>
        <charset val="128"/>
      </rPr>
      <t>採取</t>
    </r>
    <r>
      <rPr>
        <b/>
        <sz val="11"/>
        <rFont val="メイリオ"/>
        <family val="3"/>
        <charset val="128"/>
      </rPr>
      <t>量経年変化</t>
    </r>
    <rPh sb="2" eb="4">
      <t>チイキ</t>
    </rPh>
    <rPh sb="4" eb="5">
      <t>ベツ</t>
    </rPh>
    <rPh sb="19" eb="21">
      <t>サイシュ</t>
    </rPh>
    <phoneticPr fontId="4"/>
  </si>
  <si>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</si>
  <si>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</si>
  <si>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</si>
  <si>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</si>
  <si>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</si>
  <si>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</si>
  <si>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</si>
  <si>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</si>
  <si>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</si>
  <si>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</si>
  <si>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</si>
  <si>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</si>
  <si>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</si>
  <si>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</si>
  <si>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</si>
  <si>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</si>
  <si>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</si>
  <si>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</si>
  <si>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</si>
  <si>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</si>
  <si>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</si>
  <si>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</si>
  <si>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</si>
  <si>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</si>
  <si>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</si>
  <si>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</si>
  <si>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</si>
  <si>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</si>
  <si>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</si>
  <si>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</si>
  <si>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</si>
  <si>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</si>
  <si>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</si>
  <si>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</si>
  <si>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</si>
  <si>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</si>
  <si>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</si>
  <si>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</si>
  <si>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</si>
  <si>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</si>
  <si>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</si>
  <si>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</si>
  <si>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</si>
  <si>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</si>
  <si>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</si>
  <si>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</si>
  <si>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</si>
  <si>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</si>
  <si>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</si>
  <si>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</si>
  <si>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</si>
  <si>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</si>
  <si>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</si>
  <si>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</si>
  <si>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</si>
  <si>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</si>
  <si>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</si>
  <si>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</si>
  <si>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</si>
  <si>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</si>
  <si>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</si>
  <si>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</si>
  <si>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</si>
  <si>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</si>
  <si>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</si>
  <si>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</si>
  <si>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</si>
  <si>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</si>
  <si>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</si>
  <si>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</si>
  <si>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</si>
  <si>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</si>
  <si>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</si>
  <si>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</si>
  <si>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</si>
  <si>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</si>
  <si>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</si>
  <si>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</si>
  <si>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</si>
  <si>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</si>
  <si>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</si>
  <si>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</si>
  <si>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</si>
  <si>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</si>
  <si>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</si>
  <si>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</si>
  <si>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</si>
  <si>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</si>
  <si>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</si>
  <si>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</si>
  <si>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</si>
  <si>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</si>
  <si>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</si>
  <si>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</si>
  <si>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</si>
  <si>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</si>
  <si>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</si>
  <si>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</si>
  <si>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</si>
  <si>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</si>
  <si>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</si>
  <si>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</si>
  <si>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</si>
  <si>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</si>
  <si>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</si>
  <si>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</si>
  <si>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</si>
  <si>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</si>
  <si>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</si>
  <si>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</si>
  <si>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五霞町川妻</t>
    <rPh sb="0" eb="3">
      <t>ゴカマチ</t>
    </rPh>
    <rPh sb="3" eb="5">
      <t>カワツマ</t>
    </rPh>
    <phoneticPr fontId="4"/>
  </si>
  <si>
    <t>五霞町</t>
    <rPh sb="0" eb="3">
      <t>ゴカマチ</t>
    </rPh>
    <phoneticPr fontId="4"/>
  </si>
  <si>
    <t>古河市三和</t>
    <rPh sb="0" eb="3">
      <t>コガシ</t>
    </rPh>
    <rPh sb="3" eb="5">
      <t>ミワ</t>
    </rPh>
    <phoneticPr fontId="4"/>
  </si>
  <si>
    <t>古河市</t>
    <rPh sb="0" eb="3">
      <t>コガシ</t>
    </rPh>
    <phoneticPr fontId="4"/>
  </si>
  <si>
    <t>１．沈下量の基準点は、つくば市（所在地：北条字甲山）</t>
    <rPh sb="6" eb="8">
      <t>キジュン</t>
    </rPh>
    <rPh sb="8" eb="9">
      <t>テン</t>
    </rPh>
    <rPh sb="14" eb="15">
      <t>シ</t>
    </rPh>
    <rPh sb="20" eb="23">
      <t>ホウジョウジ</t>
    </rPh>
    <rPh sb="23" eb="24">
      <t>コウ</t>
    </rPh>
    <rPh sb="24" eb="25">
      <t>サン</t>
    </rPh>
    <phoneticPr fontId="4"/>
  </si>
  <si>
    <t>２．測量の基準日：1月1日</t>
    <rPh sb="10" eb="11">
      <t>ガツ</t>
    </rPh>
    <rPh sb="12" eb="13">
      <t>ニチ</t>
    </rPh>
    <phoneticPr fontId="4"/>
  </si>
  <si>
    <t>藤代観測井</t>
  </si>
  <si>
    <t>取手３号観測井</t>
  </si>
  <si>
    <t>取手市毛有</t>
  </si>
  <si>
    <t>取手市桑原</t>
  </si>
  <si>
    <t>133.5～144.5</t>
  </si>
  <si>
    <t>164.3～184.4</t>
  </si>
  <si>
    <t>384.2～395.2
433.9～445.0</t>
    <phoneticPr fontId="4"/>
  </si>
  <si>
    <t>茨城県</t>
    <phoneticPr fontId="4"/>
  </si>
  <si>
    <t>同左</t>
    <rPh sb="0" eb="2">
      <t>ドウヒダリ</t>
    </rPh>
    <phoneticPr fontId="4"/>
  </si>
  <si>
    <t>被圧地下水</t>
    <rPh sb="0" eb="2">
      <t>ヒアツ</t>
    </rPh>
    <rPh sb="2" eb="5">
      <t>チカスイ</t>
    </rPh>
    <phoneticPr fontId="4"/>
  </si>
  <si>
    <t>S53</t>
    <phoneticPr fontId="4"/>
  </si>
  <si>
    <t>観測中止</t>
    <rPh sb="0" eb="4">
      <t>カンソクチュウシ</t>
    </rPh>
    <phoneticPr fontId="4"/>
  </si>
  <si>
    <t>古河第二観測井</t>
    <phoneticPr fontId="4"/>
  </si>
  <si>
    <t>古河市中田</t>
    <phoneticPr fontId="4"/>
  </si>
  <si>
    <t>同左</t>
    <rPh sb="0" eb="1">
      <t>ドウ</t>
    </rPh>
    <rPh sb="1" eb="2">
      <t>ヒダリ</t>
    </rPh>
    <phoneticPr fontId="4"/>
  </si>
  <si>
    <t>Ｓ53　 -5.27</t>
    <phoneticPr fontId="4"/>
  </si>
  <si>
    <t>Ｓ53　-12.34</t>
    <phoneticPr fontId="4"/>
  </si>
  <si>
    <t>Ｓ54</t>
    <phoneticPr fontId="4"/>
  </si>
  <si>
    <t>Ｈ7　 -3.89</t>
    <phoneticPr fontId="4"/>
  </si>
  <si>
    <t>取手市</t>
    <rPh sb="0" eb="3">
      <t>トリデシ</t>
    </rPh>
    <phoneticPr fontId="4"/>
  </si>
  <si>
    <t>坂東市</t>
    <rPh sb="0" eb="3">
      <t>バンドウシ</t>
    </rPh>
    <phoneticPr fontId="4"/>
  </si>
  <si>
    <t>-</t>
  </si>
  <si>
    <t>○</t>
  </si>
  <si>
    <t>地盤沈下対策事業にて、被害が著しい農業用施設の対策を実施中。一部対策済み。</t>
    <phoneticPr fontId="4"/>
  </si>
  <si>
    <t>取手・藤代地区</t>
    <rPh sb="0" eb="2">
      <t>トリデ</t>
    </rPh>
    <rPh sb="3" eb="5">
      <t>フジシロ</t>
    </rPh>
    <rPh sb="5" eb="7">
      <t>チク</t>
    </rPh>
    <phoneticPr fontId="4"/>
  </si>
  <si>
    <t>古河地区</t>
    <rPh sb="0" eb="4">
      <t>コガチク</t>
    </rPh>
    <phoneticPr fontId="4"/>
  </si>
  <si>
    <t>五霞地区</t>
    <rPh sb="0" eb="4">
      <t>ゴカチク</t>
    </rPh>
    <phoneticPr fontId="4"/>
  </si>
  <si>
    <t>結城地区</t>
    <rPh sb="0" eb="4">
      <t>ユウキチク</t>
    </rPh>
    <phoneticPr fontId="4"/>
  </si>
  <si>
    <t>電子基準点　三和</t>
    <rPh sb="0" eb="5">
      <t>デンシキジュンテン</t>
    </rPh>
    <rPh sb="6" eb="8">
      <t>ミワ</t>
    </rPh>
    <phoneticPr fontId="4"/>
  </si>
  <si>
    <t>R4</t>
    <phoneticPr fontId="4"/>
  </si>
  <si>
    <t>H18～R4</t>
    <phoneticPr fontId="4"/>
  </si>
  <si>
    <t>H2～R4</t>
    <phoneticPr fontId="4"/>
  </si>
  <si>
    <t>S50~R4</t>
    <phoneticPr fontId="4"/>
  </si>
  <si>
    <t>S50～R4</t>
    <phoneticPr fontId="4"/>
  </si>
  <si>
    <t>龍ケ崎市</t>
    <rPh sb="0" eb="4">
      <t>リュウガサキシ</t>
    </rPh>
    <phoneticPr fontId="4"/>
  </si>
  <si>
    <t>常総市</t>
    <rPh sb="0" eb="3">
      <t>ジョウソウシ</t>
    </rPh>
    <phoneticPr fontId="4"/>
  </si>
  <si>
    <t>守谷市</t>
    <rPh sb="0" eb="2">
      <t>モリヤ</t>
    </rPh>
    <rPh sb="2" eb="3">
      <t>シ</t>
    </rPh>
    <phoneticPr fontId="4"/>
  </si>
  <si>
    <t>つくばみらい市</t>
    <rPh sb="6" eb="7">
      <t>シ</t>
    </rPh>
    <phoneticPr fontId="4"/>
  </si>
  <si>
    <t>五霞町</t>
    <rPh sb="0" eb="3">
      <t>ゴカマチ</t>
    </rPh>
    <phoneticPr fontId="4"/>
  </si>
  <si>
    <t>境町</t>
    <rPh sb="0" eb="2">
      <t>サカイマチ</t>
    </rPh>
    <phoneticPr fontId="4"/>
  </si>
  <si>
    <t>H30～R4</t>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</si>
  <si>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</si>
  <si>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rFont val="メイリオ"/>
        <family val="3"/>
        <charset val="128"/>
      </rPr>
      <t>※１</t>
    </r>
    <r>
      <rPr>
        <sz val="8"/>
        <rFont val="メイリオ"/>
        <family val="3"/>
        <charset val="128"/>
      </rPr>
      <t>が
地盤沈下防止等対策要綱の
地域の場合</t>
    </r>
    <rPh sb="23" eb="25">
      <t>チイキ</t>
    </rPh>
    <rPh sb="26" eb="28">
      <t>バアイ</t>
    </rPh>
    <phoneticPr fontId="4"/>
  </si>
  <si>
    <r>
      <t>左記市区町村</t>
    </r>
    <r>
      <rPr>
        <b/>
        <sz val="8"/>
        <rFont val="メイリオ"/>
        <family val="3"/>
        <charset val="128"/>
      </rPr>
      <t>※１</t>
    </r>
    <r>
      <rPr>
        <sz val="8"/>
        <rFont val="メイリオ"/>
        <family val="3"/>
        <charset val="128"/>
      </rPr>
      <t>に関わる</t>
    </r>
    <r>
      <rPr>
        <b/>
        <sz val="8"/>
        <rFont val="メイリオ"/>
        <family val="3"/>
        <charset val="128"/>
      </rPr>
      <t xml:space="preserve">
</t>
    </r>
    <r>
      <rPr>
        <sz val="8"/>
        <rFont val="メイリオ"/>
        <family val="3"/>
        <charset val="128"/>
      </rPr>
      <t>条例等</t>
    </r>
    <rPh sb="0" eb="2">
      <t>サキ</t>
    </rPh>
    <rPh sb="2" eb="4">
      <t>シク</t>
    </rPh>
    <rPh sb="4" eb="6">
      <t>チョウソン</t>
    </rPh>
    <rPh sb="9" eb="10">
      <t>カカ</t>
    </rPh>
    <rPh sb="13" eb="16">
      <t>ジョウレイトウ</t>
    </rPh>
    <phoneticPr fontId="4"/>
  </si>
  <si>
    <t>古河市諸川</t>
    <rPh sb="3" eb="5">
      <t>モロカワ</t>
    </rPh>
    <phoneticPr fontId="4"/>
  </si>
  <si>
    <t>総和３号観測井</t>
  </si>
  <si>
    <t>古河市葛生</t>
    <rPh sb="0" eb="3">
      <t>コガシ</t>
    </rPh>
    <phoneticPr fontId="61"/>
  </si>
  <si>
    <t>188.0～193.5
204.5～215.5</t>
  </si>
  <si>
    <t>同左</t>
  </si>
  <si>
    <t>　同　　　左</t>
  </si>
  <si>
    <t>Ｓ53　-16.52</t>
  </si>
  <si>
    <t>五霞２号観測井</t>
    <rPh sb="0" eb="2">
      <t>ゴカ</t>
    </rPh>
    <rPh sb="3" eb="4">
      <t>ゴウ</t>
    </rPh>
    <rPh sb="4" eb="6">
      <t>カンソク</t>
    </rPh>
    <rPh sb="6" eb="7">
      <t>イ</t>
    </rPh>
    <phoneticPr fontId="61"/>
  </si>
  <si>
    <t>五霞町栗橋</t>
    <rPh sb="0" eb="2">
      <t>ゴカ</t>
    </rPh>
    <rPh sb="2" eb="3">
      <t>マチ</t>
    </rPh>
    <rPh sb="3" eb="5">
      <t>クリハシ</t>
    </rPh>
    <phoneticPr fontId="61"/>
  </si>
  <si>
    <t>223.5～234.5
245.0～256.0</t>
  </si>
  <si>
    <t>　　 Ｓ56</t>
  </si>
  <si>
    <t>Ｈ６　 -17.68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</si>
</sst>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 numFmtId="188" formatCode="#,##0.00_ "/>
  </numFmts>
  <fonts count="63">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000000"/>
      <name val="Meiryo UI"/>
      <family val="3"/>
      <charset val="128"/>
    </font>
    <font>
      <u/>
      <sz val="11"/>
      <color theme="10"/>
      <name val="ＭＳ Ｐゴシック"/>
      <family val="3"/>
      <charset val="128"/>
    </font>
    <font>
      <sz val="9"/>
      <name val="メイリオ"/>
      <family val="3"/>
      <charset val="128"/>
    </font>
    <font>
      <sz val="10"/>
      <name val="メイリオ"/>
      <family val="3"/>
      <charset val="128"/>
    </font>
    <font>
      <b/>
      <sz val="9"/>
      <name val="メイリオ"/>
      <family val="3"/>
      <charset val="128"/>
    </font>
    <font>
      <sz val="9"/>
      <color indexed="8"/>
      <name val="メイリオ"/>
      <family val="3"/>
      <charset val="128"/>
    </font>
    <font>
      <b/>
      <sz val="9"/>
      <color rgb="FFFF0000"/>
      <name val="メイリオ"/>
      <family val="3"/>
      <charset val="128"/>
    </font>
    <font>
      <sz val="11"/>
      <name val="メイリオ"/>
      <family val="3"/>
      <charset val="128"/>
    </font>
    <font>
      <sz val="8"/>
      <name val="メイリオ"/>
      <family val="3"/>
      <charset val="128"/>
    </font>
    <font>
      <b/>
      <sz val="9"/>
      <color indexed="8"/>
      <name val="メイリオ"/>
      <family val="3"/>
      <charset val="128"/>
    </font>
    <font>
      <sz val="9"/>
      <color rgb="FF000000"/>
      <name val="メイリオ"/>
      <family val="3"/>
      <charset val="128"/>
    </font>
    <font>
      <sz val="12"/>
      <name val="メイリオ"/>
      <family val="3"/>
      <charset val="128"/>
    </font>
    <font>
      <sz val="11"/>
      <color indexed="8"/>
      <name val="メイリオ"/>
      <family val="3"/>
      <charset val="128"/>
    </font>
    <font>
      <sz val="12"/>
      <color indexed="8"/>
      <name val="メイリオ"/>
      <family val="3"/>
      <charset val="128"/>
    </font>
    <font>
      <b/>
      <sz val="12"/>
      <color indexed="8"/>
      <name val="メイリオ"/>
      <family val="3"/>
      <charset val="128"/>
    </font>
    <font>
      <sz val="10"/>
      <color theme="1"/>
      <name val="メイリオ"/>
      <family val="3"/>
      <charset val="128"/>
    </font>
    <font>
      <b/>
      <sz val="10"/>
      <color theme="1"/>
      <name val="メイリオ"/>
      <family val="3"/>
      <charset val="128"/>
    </font>
    <font>
      <b/>
      <sz val="13"/>
      <name val="メイリオ"/>
      <family val="3"/>
      <charset val="128"/>
    </font>
    <font>
      <sz val="13"/>
      <name val="メイリオ"/>
      <family val="3"/>
      <charset val="128"/>
    </font>
    <font>
      <vertAlign val="superscript"/>
      <sz val="10"/>
      <name val="メイリオ"/>
      <family val="3"/>
      <charset val="128"/>
    </font>
    <font>
      <sz val="9"/>
      <name val="ＭＳ Ｐゴシック"/>
      <family val="3"/>
      <charset val="128"/>
    </font>
    <font>
      <sz val="9"/>
      <name val="ＭＳ Ｐ明朝"/>
      <family val="1"/>
      <charset val="128"/>
    </font>
    <font>
      <b/>
      <sz val="11"/>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b/>
      <sz val="11"/>
      <color indexed="8"/>
      <name val="メイリオ"/>
      <family val="3"/>
      <charset val="128"/>
    </font>
    <font>
      <b/>
      <sz val="14"/>
      <name val="メイリオ"/>
      <family val="3"/>
      <charset val="128"/>
    </font>
    <font>
      <sz val="11"/>
      <color rgb="FF000000"/>
      <name val="メイリオ"/>
      <family val="3"/>
      <charset val="128"/>
    </font>
    <font>
      <b/>
      <sz val="12"/>
      <color rgb="FF000000"/>
      <name val="メイリオ"/>
      <family val="3"/>
      <charset val="128"/>
    </font>
    <font>
      <b/>
      <sz val="8"/>
      <name val="メイリオ"/>
      <family val="3"/>
      <charset val="128"/>
    </font>
    <font>
      <b/>
      <sz val="20"/>
      <color rgb="FF000000"/>
      <name val="ＭＳ Ｐゴシック"/>
      <family val="3"/>
      <charset val="128"/>
    </font>
    <font>
      <b/>
      <sz val="12"/>
      <name val="メイリオ"/>
      <family val="3"/>
      <charset val="128"/>
    </font>
    <font>
      <b/>
      <sz val="18"/>
      <color rgb="FF000000"/>
      <name val="ＭＳ Ｐゴシック"/>
      <family val="3"/>
      <charset val="128"/>
    </font>
    <font>
      <sz val="9"/>
      <color theme="1"/>
      <name val="メイリオ"/>
      <family val="3"/>
      <charset val="128"/>
    </font>
    <font>
      <sz val="10"/>
      <name val="ＭＳ Ｐゴシック"/>
      <family val="3"/>
      <charset val="128"/>
    </font>
    <font>
      <sz val="10"/>
      <color rgb="FF000000"/>
      <name val="メイリオ"/>
      <family val="3"/>
      <charset val="128"/>
    </font>
  </fonts>
  <fills count="36">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0"/>
        <bgColor rgb="FF000000"/>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9" fillId="0" borderId="0" applyNumberFormat="0" applyFill="0" applyBorder="0" applyAlignment="0" applyProtection="0">
      <alignment vertical="center"/>
    </xf>
    <xf numFmtId="0" fontId="10" fillId="27" borderId="32" applyNumberFormat="0" applyAlignment="0" applyProtection="0">
      <alignment vertical="center"/>
    </xf>
    <xf numFmtId="0" fontId="11" fillId="28" borderId="0" applyNumberFormat="0" applyBorder="0" applyAlignment="0" applyProtection="0">
      <alignment vertical="center"/>
    </xf>
    <xf numFmtId="0" fontId="6" fillId="29" borderId="33" applyNumberFormat="0" applyFont="0" applyAlignment="0" applyProtection="0">
      <alignment vertical="center"/>
    </xf>
    <xf numFmtId="0" fontId="12" fillId="0" borderId="34" applyNumberFormat="0" applyFill="0" applyAlignment="0" applyProtection="0">
      <alignment vertical="center"/>
    </xf>
    <xf numFmtId="0" fontId="13" fillId="30" borderId="0" applyNumberFormat="0" applyBorder="0" applyAlignment="0" applyProtection="0">
      <alignment vertical="center"/>
    </xf>
    <xf numFmtId="0" fontId="14" fillId="31"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1" borderId="40" applyNumberFormat="0" applyAlignment="0" applyProtection="0">
      <alignment vertical="center"/>
    </xf>
    <xf numFmtId="0" fontId="22" fillId="0" borderId="0" applyNumberFormat="0" applyFill="0" applyBorder="0" applyAlignment="0" applyProtection="0">
      <alignment vertical="center"/>
    </xf>
    <xf numFmtId="0" fontId="23" fillId="32"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3" borderId="0" applyNumberFormat="0" applyBorder="0" applyAlignment="0" applyProtection="0">
      <alignment vertical="center"/>
    </xf>
    <xf numFmtId="0" fontId="1" fillId="0" borderId="0"/>
    <xf numFmtId="0" fontId="26"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48" fillId="0" borderId="0"/>
    <xf numFmtId="0" fontId="49" fillId="0" borderId="0" applyNumberFormat="0" applyFill="0" applyBorder="0" applyAlignment="0" applyProtection="0">
      <alignment vertical="center"/>
    </xf>
    <xf numFmtId="0" fontId="48" fillId="0" borderId="0"/>
    <xf numFmtId="0" fontId="50" fillId="0" borderId="0" applyNumberFormat="0" applyFill="0" applyBorder="0" applyAlignment="0" applyProtection="0">
      <alignment vertical="top"/>
      <protection locked="0"/>
    </xf>
    <xf numFmtId="0" fontId="51" fillId="0" borderId="0">
      <alignment vertical="center"/>
    </xf>
  </cellStyleXfs>
  <cellXfs count="427">
    <xf numFmtId="0" fontId="0" fillId="0" borderId="0" xfId="0">
      <alignment vertical="center"/>
    </xf>
    <xf numFmtId="0" fontId="27" fillId="2" borderId="1" xfId="55" applyFont="1" applyFill="1" applyBorder="1" applyAlignment="1">
      <alignment horizontal="center" vertical="center" wrapText="1"/>
    </xf>
    <xf numFmtId="181" fontId="27" fillId="2" borderId="1" xfId="33" applyNumberFormat="1" applyFont="1" applyFill="1" applyBorder="1" applyAlignment="1" applyProtection="1">
      <alignment horizontal="center" vertical="center" wrapText="1"/>
    </xf>
    <xf numFmtId="182" fontId="27" fillId="2" borderId="1" xfId="55" applyNumberFormat="1" applyFont="1" applyFill="1" applyBorder="1" applyAlignment="1">
      <alignment horizontal="center" vertical="center" wrapText="1"/>
    </xf>
    <xf numFmtId="181" fontId="27" fillId="2" borderId="1" xfId="55" applyNumberFormat="1" applyFont="1" applyFill="1" applyBorder="1" applyAlignment="1">
      <alignment horizontal="center" vertical="center" wrapText="1"/>
    </xf>
    <xf numFmtId="181" fontId="27" fillId="2" borderId="6" xfId="55" applyNumberFormat="1" applyFont="1" applyFill="1" applyBorder="1" applyAlignment="1">
      <alignment horizontal="center" vertical="center" wrapText="1"/>
    </xf>
    <xf numFmtId="177" fontId="27" fillId="2" borderId="6" xfId="55" applyNumberFormat="1" applyFont="1" applyFill="1" applyBorder="1" applyAlignment="1">
      <alignment horizontal="center" vertical="center" wrapText="1"/>
    </xf>
    <xf numFmtId="0" fontId="27" fillId="2" borderId="6" xfId="55" applyFont="1" applyFill="1" applyBorder="1" applyAlignment="1">
      <alignment horizontal="center" vertical="center" wrapText="1"/>
    </xf>
    <xf numFmtId="0" fontId="27" fillId="34" borderId="0" xfId="0" applyFont="1" applyFill="1" applyProtection="1">
      <alignment vertical="center"/>
      <protection locked="0" hidden="1"/>
    </xf>
    <xf numFmtId="0" fontId="27" fillId="34" borderId="0" xfId="0" applyFont="1" applyFill="1" applyProtection="1">
      <alignment vertical="center"/>
      <protection hidden="1"/>
    </xf>
    <xf numFmtId="0" fontId="27" fillId="34" borderId="0" xfId="0" applyFont="1" applyFill="1">
      <alignment vertical="center"/>
    </xf>
    <xf numFmtId="0" fontId="40" fillId="34" borderId="0" xfId="0" applyFont="1" applyFill="1" applyAlignment="1">
      <alignment horizontal="left" vertical="center"/>
    </xf>
    <xf numFmtId="0" fontId="32" fillId="0" borderId="0" xfId="55" applyFont="1" applyProtection="1">
      <alignment vertical="center"/>
      <protection locked="0"/>
    </xf>
    <xf numFmtId="0" fontId="42" fillId="0" borderId="0" xfId="55" applyFont="1" applyAlignment="1" applyProtection="1">
      <alignment horizontal="left" vertical="center"/>
      <protection locked="0"/>
    </xf>
    <xf numFmtId="0" fontId="42" fillId="0" borderId="0" xfId="55" applyFont="1" applyAlignment="1" applyProtection="1">
      <alignment horizontal="center" vertical="center"/>
      <protection locked="0"/>
    </xf>
    <xf numFmtId="0" fontId="42" fillId="0" borderId="0" xfId="55" applyFont="1" applyProtection="1">
      <alignment vertical="center"/>
      <protection locked="0"/>
    </xf>
    <xf numFmtId="0" fontId="32" fillId="34" borderId="0" xfId="55" applyFont="1" applyFill="1" applyProtection="1">
      <alignment vertical="center"/>
      <protection locked="0"/>
    </xf>
    <xf numFmtId="0" fontId="36" fillId="0" borderId="0" xfId="55" applyFont="1" applyProtection="1">
      <alignment vertical="center"/>
      <protection locked="0"/>
    </xf>
    <xf numFmtId="0" fontId="28" fillId="0" borderId="0" xfId="55" applyFont="1" applyProtection="1">
      <alignment vertical="center"/>
      <protection locked="0"/>
    </xf>
    <xf numFmtId="49" fontId="32" fillId="0" borderId="0" xfId="55" applyNumberFormat="1" applyFont="1" applyAlignment="1" applyProtection="1">
      <alignment horizontal="center" vertical="center"/>
      <protection locked="0"/>
    </xf>
    <xf numFmtId="0" fontId="32" fillId="0" borderId="0" xfId="55" applyFont="1" applyAlignment="1" applyProtection="1">
      <alignment horizontal="center" vertical="center"/>
      <protection locked="0"/>
    </xf>
    <xf numFmtId="0" fontId="36" fillId="0" borderId="0" xfId="55" applyFont="1" applyAlignment="1" applyProtection="1">
      <alignment horizontal="left" vertical="center"/>
      <protection locked="0"/>
    </xf>
    <xf numFmtId="0" fontId="32" fillId="0" borderId="0" xfId="55" applyFont="1" applyAlignment="1" applyProtection="1">
      <alignment horizontal="left" vertical="center"/>
      <protection locked="0"/>
    </xf>
    <xf numFmtId="0" fontId="28" fillId="0" borderId="0" xfId="55" applyFont="1" applyAlignment="1" applyProtection="1">
      <alignment horizontal="left" vertical="center"/>
      <protection locked="0"/>
    </xf>
    <xf numFmtId="0" fontId="32" fillId="34" borderId="0" xfId="55" applyFont="1" applyFill="1" applyAlignment="1" applyProtection="1">
      <alignment horizontal="left" vertical="center"/>
      <protection locked="0"/>
    </xf>
    <xf numFmtId="0" fontId="28" fillId="0" borderId="0" xfId="55" applyFont="1" applyAlignment="1" applyProtection="1">
      <alignment horizontal="left" vertical="center" wrapText="1"/>
      <protection locked="0"/>
    </xf>
    <xf numFmtId="0" fontId="36" fillId="0" borderId="0" xfId="55" applyFont="1" applyAlignment="1" applyProtection="1">
      <alignment vertical="top" wrapText="1"/>
      <protection locked="0"/>
    </xf>
    <xf numFmtId="0" fontId="36" fillId="0" borderId="0" xfId="55" applyFont="1" applyAlignment="1" applyProtection="1">
      <alignment vertical="top"/>
      <protection locked="0"/>
    </xf>
    <xf numFmtId="178" fontId="27" fillId="34" borderId="52" xfId="60" applyNumberFormat="1" applyFont="1" applyFill="1" applyBorder="1" applyProtection="1">
      <alignment vertical="center"/>
      <protection locked="0"/>
    </xf>
    <xf numFmtId="0" fontId="28" fillId="34" borderId="6" xfId="55" applyFont="1" applyFill="1" applyBorder="1" applyAlignment="1">
      <alignment horizontal="centerContinuous" vertical="center" wrapText="1"/>
    </xf>
    <xf numFmtId="0" fontId="28" fillId="34" borderId="9" xfId="55" applyFont="1" applyFill="1" applyBorder="1" applyAlignment="1">
      <alignment horizontal="centerContinuous" vertical="center"/>
    </xf>
    <xf numFmtId="0" fontId="28" fillId="0" borderId="1" xfId="61" applyFont="1" applyBorder="1" applyAlignment="1">
      <alignment horizontal="center" vertical="center" wrapText="1"/>
    </xf>
    <xf numFmtId="0" fontId="28" fillId="0" borderId="19" xfId="55" applyFont="1" applyBorder="1" applyAlignment="1">
      <alignment vertical="center" wrapText="1"/>
    </xf>
    <xf numFmtId="0" fontId="32" fillId="0" borderId="0" xfId="61" applyFont="1" applyAlignment="1">
      <alignment horizontal="center" vertical="center"/>
    </xf>
    <xf numFmtId="0" fontId="28" fillId="0" borderId="21" xfId="55" applyFont="1" applyBorder="1">
      <alignment vertical="center"/>
    </xf>
    <xf numFmtId="0" fontId="32" fillId="0" borderId="15" xfId="61" applyFont="1" applyBorder="1" applyAlignment="1">
      <alignment horizontal="center" vertical="top"/>
    </xf>
    <xf numFmtId="0" fontId="28" fillId="34" borderId="4" xfId="55" applyFont="1" applyFill="1" applyBorder="1" applyAlignment="1">
      <alignment horizontal="center" vertical="center" wrapText="1"/>
    </xf>
    <xf numFmtId="0" fontId="28" fillId="34" borderId="20" xfId="55" applyFont="1" applyFill="1" applyBorder="1" applyAlignment="1">
      <alignment horizontal="center" vertical="center" wrapText="1"/>
    </xf>
    <xf numFmtId="0" fontId="32" fillId="0" borderId="0" xfId="55" applyFont="1">
      <alignment vertical="center"/>
    </xf>
    <xf numFmtId="0" fontId="36" fillId="0" borderId="15" xfId="55" applyFont="1" applyBorder="1" applyAlignment="1">
      <alignment horizontal="center" vertical="center"/>
    </xf>
    <xf numFmtId="0" fontId="32" fillId="0" borderId="0" xfId="61" applyFont="1" applyAlignment="1">
      <alignment horizontal="center" vertical="top"/>
    </xf>
    <xf numFmtId="0" fontId="32" fillId="34" borderId="15" xfId="55" applyFont="1" applyFill="1" applyBorder="1">
      <alignment vertical="center"/>
    </xf>
    <xf numFmtId="0" fontId="27" fillId="0" borderId="1" xfId="55" applyFont="1" applyBorder="1" applyAlignment="1">
      <alignment horizontal="left" vertical="top" wrapText="1"/>
    </xf>
    <xf numFmtId="0" fontId="27" fillId="0" borderId="1" xfId="55" applyFont="1" applyBorder="1" applyAlignment="1">
      <alignment horizontal="center" vertical="top" wrapText="1"/>
    </xf>
    <xf numFmtId="0" fontId="27" fillId="0" borderId="6" xfId="55" applyFont="1" applyBorder="1" applyAlignment="1">
      <alignment horizontal="centerContinuous" vertical="top" wrapText="1"/>
    </xf>
    <xf numFmtId="0" fontId="27" fillId="0" borderId="9" xfId="55" applyFont="1" applyBorder="1" applyAlignment="1">
      <alignment horizontal="centerContinuous" vertical="top" wrapText="1"/>
    </xf>
    <xf numFmtId="0" fontId="27" fillId="0" borderId="5" xfId="55" applyFont="1" applyBorder="1" applyAlignment="1">
      <alignment horizontal="centerContinuous" vertical="top" wrapText="1"/>
    </xf>
    <xf numFmtId="0" fontId="27" fillId="0" borderId="1" xfId="55" applyFont="1" applyBorder="1" applyAlignment="1">
      <alignment horizontal="centerContinuous" vertical="top" wrapText="1"/>
    </xf>
    <xf numFmtId="0" fontId="27" fillId="0" borderId="1" xfId="55" applyFont="1" applyBorder="1" applyAlignment="1">
      <alignment horizontal="centerContinuous" vertical="top"/>
    </xf>
    <xf numFmtId="0" fontId="27" fillId="0" borderId="1" xfId="55" applyFont="1" applyBorder="1" applyAlignment="1">
      <alignment vertical="top"/>
    </xf>
    <xf numFmtId="0" fontId="32" fillId="0" borderId="0" xfId="55" applyFont="1" applyAlignment="1">
      <alignment vertical="center" wrapText="1"/>
    </xf>
    <xf numFmtId="0" fontId="27" fillId="0" borderId="6" xfId="55" applyFont="1" applyBorder="1" applyAlignment="1">
      <alignment horizontal="center" vertical="top" wrapText="1"/>
    </xf>
    <xf numFmtId="0" fontId="53" fillId="0" borderId="0" xfId="55" applyFont="1" applyAlignment="1" applyProtection="1">
      <alignment horizontal="left" vertical="center"/>
      <protection locked="0"/>
    </xf>
    <xf numFmtId="180" fontId="28" fillId="0" borderId="0" xfId="55" applyNumberFormat="1" applyFont="1" applyProtection="1">
      <alignment vertical="center"/>
      <protection locked="0"/>
    </xf>
    <xf numFmtId="185" fontId="32" fillId="0" borderId="1" xfId="55" applyNumberFormat="1" applyFont="1" applyBorder="1" applyAlignment="1" applyProtection="1">
      <alignment horizontal="center" vertical="center"/>
      <protection locked="0"/>
    </xf>
    <xf numFmtId="0" fontId="28" fillId="34" borderId="0" xfId="55" applyFont="1" applyFill="1" applyProtection="1">
      <alignment vertical="center"/>
      <protection locked="0"/>
    </xf>
    <xf numFmtId="0" fontId="27" fillId="34" borderId="0" xfId="0" applyFont="1" applyFill="1" applyProtection="1">
      <alignment vertical="center"/>
      <protection locked="0"/>
    </xf>
    <xf numFmtId="0" fontId="47" fillId="34" borderId="0" xfId="0" applyFont="1" applyFill="1" applyAlignment="1" applyProtection="1">
      <alignment horizontal="left" vertical="center"/>
      <protection locked="0"/>
    </xf>
    <xf numFmtId="0" fontId="27" fillId="34" borderId="0" xfId="57" applyFont="1" applyFill="1" applyProtection="1">
      <alignment vertical="center"/>
      <protection locked="0"/>
    </xf>
    <xf numFmtId="0" fontId="27" fillId="34" borderId="0" xfId="58" applyFont="1" applyFill="1" applyProtection="1">
      <alignment vertical="center"/>
      <protection locked="0"/>
    </xf>
    <xf numFmtId="49" fontId="27" fillId="34" borderId="0" xfId="58" applyNumberFormat="1" applyFont="1" applyFill="1" applyAlignment="1" applyProtection="1">
      <alignment vertical="center" wrapText="1"/>
      <protection locked="0"/>
    </xf>
    <xf numFmtId="49" fontId="27" fillId="34" borderId="1" xfId="58" applyNumberFormat="1" applyFont="1" applyFill="1" applyBorder="1" applyAlignment="1" applyProtection="1">
      <alignment horizontal="center" vertical="center" wrapText="1"/>
      <protection locked="0"/>
    </xf>
    <xf numFmtId="177" fontId="27" fillId="34" borderId="1" xfId="58" applyNumberFormat="1" applyFont="1" applyFill="1" applyBorder="1" applyAlignment="1" applyProtection="1">
      <alignment horizontal="center" vertical="center" wrapText="1"/>
      <protection locked="0"/>
    </xf>
    <xf numFmtId="0" fontId="27" fillId="34" borderId="5" xfId="0" applyFont="1" applyFill="1" applyBorder="1" applyAlignment="1" applyProtection="1">
      <alignment horizontal="center" vertical="center" wrapText="1"/>
      <protection locked="0"/>
    </xf>
    <xf numFmtId="177" fontId="27" fillId="34" borderId="1" xfId="58" applyNumberFormat="1" applyFont="1" applyFill="1" applyBorder="1" applyAlignment="1" applyProtection="1">
      <alignment horizontal="right" vertical="center" wrapText="1"/>
      <protection locked="0"/>
    </xf>
    <xf numFmtId="182" fontId="27" fillId="34" borderId="1" xfId="58" applyNumberFormat="1" applyFont="1" applyFill="1" applyBorder="1" applyAlignment="1" applyProtection="1">
      <alignment horizontal="right" vertical="center" wrapText="1"/>
      <protection locked="0"/>
    </xf>
    <xf numFmtId="0" fontId="27" fillId="34" borderId="1" xfId="0" applyFont="1" applyFill="1" applyBorder="1" applyAlignment="1" applyProtection="1">
      <alignment horizontal="center" vertical="center"/>
      <protection locked="0"/>
    </xf>
    <xf numFmtId="49" fontId="27" fillId="34" borderId="0" xfId="58" applyNumberFormat="1" applyFont="1" applyFill="1" applyAlignment="1" applyProtection="1">
      <alignment horizontal="right" vertical="center"/>
      <protection locked="0"/>
    </xf>
    <xf numFmtId="0" fontId="29" fillId="34" borderId="1" xfId="59" applyFont="1" applyFill="1" applyBorder="1" applyAlignment="1">
      <alignment horizontal="center" vertical="center"/>
    </xf>
    <xf numFmtId="0" fontId="27" fillId="34" borderId="0" xfId="0" applyFont="1" applyFill="1" applyAlignment="1" applyProtection="1">
      <alignment horizontal="center" vertical="center"/>
      <protection locked="0" hidden="1"/>
    </xf>
    <xf numFmtId="0" fontId="47" fillId="34" borderId="0" xfId="0" applyFont="1" applyFill="1" applyAlignment="1" applyProtection="1">
      <alignment horizontal="left" vertical="center"/>
      <protection locked="0" hidden="1"/>
    </xf>
    <xf numFmtId="0" fontId="27" fillId="34" borderId="0" xfId="57" applyFont="1" applyFill="1" applyAlignment="1" applyProtection="1">
      <alignment horizontal="center" vertical="center"/>
      <protection locked="0" hidden="1"/>
    </xf>
    <xf numFmtId="0" fontId="27" fillId="34" borderId="18" xfId="57" applyFont="1" applyFill="1" applyBorder="1" applyAlignment="1" applyProtection="1">
      <alignment horizontal="left" vertical="top" wrapText="1"/>
      <protection locked="0" hidden="1"/>
    </xf>
    <xf numFmtId="0" fontId="27" fillId="34" borderId="1" xfId="0" applyFont="1" applyFill="1" applyBorder="1" applyAlignment="1" applyProtection="1">
      <alignment horizontal="center" vertical="center" wrapText="1"/>
      <protection hidden="1"/>
    </xf>
    <xf numFmtId="0" fontId="27" fillId="34" borderId="1" xfId="0" applyFont="1" applyFill="1" applyBorder="1" applyAlignment="1" applyProtection="1">
      <alignment horizontal="center" vertical="center" wrapText="1"/>
      <protection locked="0" hidden="1"/>
    </xf>
    <xf numFmtId="0" fontId="30" fillId="34" borderId="1" xfId="57" applyFont="1" applyFill="1" applyBorder="1" applyAlignment="1" applyProtection="1">
      <alignment horizontal="center" vertical="center" wrapText="1"/>
      <protection locked="0" hidden="1"/>
    </xf>
    <xf numFmtId="49" fontId="27" fillId="34" borderId="0" xfId="57" applyNumberFormat="1" applyFont="1" applyFill="1" applyAlignment="1" applyProtection="1">
      <alignment horizontal="center" vertical="center"/>
      <protection locked="0" hidden="1"/>
    </xf>
    <xf numFmtId="0" fontId="27" fillId="34" borderId="0" xfId="0" applyFont="1" applyFill="1" applyAlignment="1" applyProtection="1">
      <alignment horizontal="left" vertical="center"/>
      <protection locked="0" hidden="1"/>
    </xf>
    <xf numFmtId="0" fontId="29" fillId="34" borderId="0" xfId="0" applyFont="1" applyFill="1" applyAlignment="1" applyProtection="1">
      <alignment horizontal="right" vertical="center"/>
      <protection locked="0" hidden="1"/>
    </xf>
    <xf numFmtId="0" fontId="27" fillId="34" borderId="0" xfId="59" applyFont="1" applyFill="1" applyProtection="1">
      <alignment vertical="center"/>
      <protection locked="0"/>
    </xf>
    <xf numFmtId="0" fontId="33" fillId="34" borderId="11" xfId="57" applyFont="1" applyFill="1" applyBorder="1" applyAlignment="1">
      <alignment vertical="center" wrapText="1"/>
    </xf>
    <xf numFmtId="0" fontId="33" fillId="34" borderId="15" xfId="61" applyFont="1" applyFill="1" applyBorder="1" applyAlignment="1">
      <alignment horizontal="center" vertical="center"/>
    </xf>
    <xf numFmtId="0" fontId="33" fillId="34" borderId="58" xfId="61" applyFont="1" applyFill="1" applyBorder="1" applyAlignment="1">
      <alignment horizontal="center" vertical="center"/>
    </xf>
    <xf numFmtId="0" fontId="33" fillId="34" borderId="54" xfId="0" applyFont="1" applyFill="1" applyBorder="1" applyAlignment="1">
      <alignment horizontal="center" vertical="center"/>
    </xf>
    <xf numFmtId="0" fontId="33" fillId="34" borderId="55" xfId="0" applyFont="1" applyFill="1" applyBorder="1" applyAlignment="1">
      <alignment horizontal="center" vertical="center"/>
    </xf>
    <xf numFmtId="0" fontId="33" fillId="34" borderId="59" xfId="0" applyFont="1" applyFill="1" applyBorder="1" applyAlignment="1">
      <alignment horizontal="center" vertical="center"/>
    </xf>
    <xf numFmtId="0" fontId="33" fillId="34" borderId="57" xfId="0" applyFont="1" applyFill="1" applyBorder="1" applyAlignment="1">
      <alignment horizontal="center" vertical="center"/>
    </xf>
    <xf numFmtId="0" fontId="33" fillId="34" borderId="56" xfId="0" applyFont="1" applyFill="1" applyBorder="1" applyAlignment="1">
      <alignment horizontal="center" vertical="center"/>
    </xf>
    <xf numFmtId="49" fontId="27" fillId="34" borderId="1" xfId="60" applyNumberFormat="1" applyFont="1" applyFill="1" applyBorder="1" applyAlignment="1" applyProtection="1">
      <alignment horizontal="center" vertical="center" wrapText="1"/>
      <protection locked="0"/>
    </xf>
    <xf numFmtId="181" fontId="27" fillId="34" borderId="1" xfId="60" applyNumberFormat="1" applyFont="1" applyFill="1" applyBorder="1" applyAlignment="1" applyProtection="1">
      <alignment horizontal="center" vertical="center" wrapText="1"/>
      <protection locked="0"/>
    </xf>
    <xf numFmtId="180" fontId="29" fillId="34" borderId="1" xfId="60" applyNumberFormat="1" applyFont="1" applyFill="1" applyBorder="1" applyAlignment="1" applyProtection="1">
      <alignment horizontal="center" vertical="center" wrapText="1"/>
      <protection locked="0"/>
    </xf>
    <xf numFmtId="180" fontId="27" fillId="34" borderId="1" xfId="60" applyNumberFormat="1" applyFont="1" applyFill="1" applyBorder="1" applyAlignment="1" applyProtection="1">
      <alignment horizontal="center" vertical="center" wrapText="1"/>
      <protection locked="0"/>
    </xf>
    <xf numFmtId="0" fontId="27" fillId="34" borderId="1" xfId="61" applyFont="1" applyFill="1" applyBorder="1" applyAlignment="1" applyProtection="1">
      <alignment horizontal="center" vertical="center"/>
      <protection locked="0"/>
    </xf>
    <xf numFmtId="0" fontId="27" fillId="34" borderId="1" xfId="61" applyFont="1" applyFill="1" applyBorder="1" applyAlignment="1" applyProtection="1">
      <alignment horizontal="center" vertical="center" wrapText="1"/>
      <protection locked="0"/>
    </xf>
    <xf numFmtId="180" fontId="45" fillId="34" borderId="1" xfId="58" applyNumberFormat="1" applyFont="1" applyFill="1" applyBorder="1" applyAlignment="1" applyProtection="1">
      <alignment horizontal="center" vertical="center" wrapText="1"/>
      <protection hidden="1"/>
    </xf>
    <xf numFmtId="0" fontId="27" fillId="34" borderId="12" xfId="0" applyFont="1" applyFill="1" applyBorder="1">
      <alignment vertical="center"/>
    </xf>
    <xf numFmtId="49" fontId="27" fillId="34" borderId="0" xfId="58" applyNumberFormat="1" applyFont="1" applyFill="1" applyAlignment="1">
      <alignment horizontal="left" vertical="center"/>
    </xf>
    <xf numFmtId="0" fontId="27" fillId="34" borderId="19" xfId="0" applyFont="1" applyFill="1" applyBorder="1" applyAlignment="1">
      <alignment horizontal="left" vertical="center" wrapText="1"/>
    </xf>
    <xf numFmtId="0" fontId="27" fillId="34" borderId="10" xfId="0" applyFont="1" applyFill="1" applyBorder="1" applyAlignment="1">
      <alignment horizontal="left" vertical="center" wrapText="1"/>
    </xf>
    <xf numFmtId="0" fontId="27" fillId="34" borderId="12" xfId="59" applyFont="1" applyFill="1" applyBorder="1">
      <alignment vertical="center"/>
    </xf>
    <xf numFmtId="0" fontId="27" fillId="34" borderId="0" xfId="59" applyFont="1" applyFill="1">
      <alignment vertical="center"/>
    </xf>
    <xf numFmtId="0" fontId="27" fillId="34" borderId="1" xfId="61" applyFont="1" applyFill="1" applyBorder="1" applyAlignment="1">
      <alignment horizontal="center" vertical="top" wrapText="1"/>
    </xf>
    <xf numFmtId="0" fontId="27" fillId="34" borderId="1" xfId="61" applyFont="1" applyFill="1" applyBorder="1" applyAlignment="1">
      <alignment horizontal="center" vertical="center"/>
    </xf>
    <xf numFmtId="0" fontId="27" fillId="34" borderId="0" xfId="61" applyFont="1" applyFill="1">
      <alignment vertical="center"/>
    </xf>
    <xf numFmtId="0" fontId="27" fillId="34" borderId="1" xfId="61" applyFont="1" applyFill="1" applyBorder="1">
      <alignment vertical="center"/>
    </xf>
    <xf numFmtId="0" fontId="58" fillId="34" borderId="0" xfId="0" applyFont="1" applyFill="1" applyAlignment="1" applyProtection="1">
      <alignment horizontal="left" vertical="center"/>
      <protection locked="0"/>
    </xf>
    <xf numFmtId="0" fontId="27" fillId="34" borderId="1" xfId="57" applyFont="1" applyFill="1" applyBorder="1" applyAlignment="1" applyProtection="1">
      <alignment horizontal="center" vertical="center"/>
      <protection locked="0"/>
    </xf>
    <xf numFmtId="0" fontId="27" fillId="34" borderId="1" xfId="57" applyFont="1" applyFill="1" applyBorder="1" applyAlignment="1" applyProtection="1">
      <alignment horizontal="center" vertical="center" wrapText="1"/>
      <protection locked="0"/>
    </xf>
    <xf numFmtId="182" fontId="35" fillId="34" borderId="1" xfId="33" applyNumberFormat="1" applyFont="1" applyFill="1" applyBorder="1" applyAlignment="1" applyProtection="1">
      <alignment horizontal="right" vertical="center"/>
      <protection locked="0"/>
    </xf>
    <xf numFmtId="0" fontId="35" fillId="34" borderId="1" xfId="33" quotePrefix="1" applyNumberFormat="1" applyFont="1" applyFill="1" applyBorder="1" applyAlignment="1" applyProtection="1">
      <alignment horizontal="right" vertical="center"/>
      <protection locked="0"/>
    </xf>
    <xf numFmtId="3" fontId="35" fillId="34" borderId="1" xfId="33" applyNumberFormat="1" applyFont="1" applyFill="1" applyBorder="1" applyAlignment="1" applyProtection="1">
      <alignment horizontal="center" vertical="center"/>
      <protection locked="0"/>
    </xf>
    <xf numFmtId="176" fontId="27" fillId="34" borderId="1" xfId="33" applyNumberFormat="1" applyFont="1" applyFill="1" applyBorder="1" applyAlignment="1" applyProtection="1">
      <alignment horizontal="center" vertical="center"/>
      <protection locked="0"/>
    </xf>
    <xf numFmtId="176" fontId="35" fillId="34" borderId="1" xfId="33" applyNumberFormat="1" applyFont="1" applyFill="1" applyBorder="1" applyAlignment="1" applyProtection="1">
      <alignment horizontal="center" vertical="center"/>
      <protection locked="0"/>
    </xf>
    <xf numFmtId="0" fontId="27" fillId="34" borderId="1" xfId="57" applyFont="1" applyFill="1" applyBorder="1" applyProtection="1">
      <alignment vertical="center"/>
      <protection locked="0"/>
    </xf>
    <xf numFmtId="184" fontId="35" fillId="34" borderId="1" xfId="0" applyNumberFormat="1" applyFont="1" applyFill="1" applyBorder="1" applyAlignment="1" applyProtection="1">
      <alignment horizontal="right" vertical="center" wrapText="1"/>
      <protection hidden="1"/>
    </xf>
    <xf numFmtId="183" fontId="35" fillId="34" borderId="1" xfId="0" applyNumberFormat="1" applyFont="1" applyFill="1" applyBorder="1" applyAlignment="1" applyProtection="1">
      <alignment horizontal="right" vertical="center" wrapText="1"/>
      <protection hidden="1"/>
    </xf>
    <xf numFmtId="0" fontId="27" fillId="34" borderId="52" xfId="57" applyFont="1" applyFill="1" applyBorder="1" applyProtection="1">
      <alignment vertical="center"/>
      <protection locked="0"/>
    </xf>
    <xf numFmtId="0" fontId="31" fillId="34" borderId="0" xfId="57" applyFont="1" applyFill="1" applyProtection="1">
      <alignment vertical="center"/>
      <protection locked="0"/>
    </xf>
    <xf numFmtId="182" fontId="27" fillId="34" borderId="2" xfId="33" applyNumberFormat="1" applyFont="1" applyFill="1" applyBorder="1" applyAlignment="1" applyProtection="1">
      <alignment horizontal="right" vertical="center"/>
      <protection locked="0"/>
    </xf>
    <xf numFmtId="182" fontId="27" fillId="34" borderId="1" xfId="33" applyNumberFormat="1" applyFont="1" applyFill="1" applyBorder="1" applyAlignment="1" applyProtection="1">
      <alignment horizontal="right" vertical="center"/>
      <protection locked="0"/>
    </xf>
    <xf numFmtId="0" fontId="27" fillId="34" borderId="1" xfId="33" quotePrefix="1" applyNumberFormat="1" applyFont="1" applyFill="1" applyBorder="1" applyAlignment="1" applyProtection="1">
      <alignment horizontal="right" vertical="center"/>
      <protection locked="0"/>
    </xf>
    <xf numFmtId="3" fontId="27" fillId="34" borderId="1" xfId="33" applyNumberFormat="1" applyFont="1" applyFill="1" applyBorder="1" applyAlignment="1" applyProtection="1">
      <alignment horizontal="center" vertical="center"/>
      <protection locked="0"/>
    </xf>
    <xf numFmtId="182" fontId="27" fillId="34" borderId="4" xfId="33" applyNumberFormat="1" applyFont="1" applyFill="1" applyBorder="1" applyAlignment="1" applyProtection="1">
      <alignment horizontal="right" vertical="center"/>
      <protection locked="0"/>
    </xf>
    <xf numFmtId="182" fontId="27" fillId="34" borderId="3" xfId="33" applyNumberFormat="1" applyFont="1" applyFill="1" applyBorder="1" applyAlignment="1" applyProtection="1">
      <alignment horizontal="right" vertical="center"/>
      <protection locked="0"/>
    </xf>
    <xf numFmtId="184" fontId="35" fillId="35" borderId="1" xfId="0" applyNumberFormat="1" applyFont="1" applyFill="1" applyBorder="1" applyAlignment="1" applyProtection="1">
      <alignment horizontal="right" vertical="center" wrapText="1"/>
      <protection hidden="1"/>
    </xf>
    <xf numFmtId="183" fontId="35" fillId="35" borderId="1" xfId="0" applyNumberFormat="1" applyFont="1" applyFill="1" applyBorder="1" applyAlignment="1" applyProtection="1">
      <alignment horizontal="right" vertical="center" wrapText="1"/>
      <protection hidden="1"/>
    </xf>
    <xf numFmtId="0" fontId="30" fillId="34" borderId="7" xfId="0" applyFont="1" applyFill="1" applyBorder="1" applyAlignment="1" applyProtection="1">
      <alignment horizontal="right" vertical="center" wrapText="1"/>
      <protection locked="0"/>
    </xf>
    <xf numFmtId="0" fontId="31" fillId="34" borderId="0" xfId="0" applyFont="1" applyFill="1" applyAlignment="1" applyProtection="1">
      <alignment horizontal="left" vertical="center"/>
      <protection locked="0"/>
    </xf>
    <xf numFmtId="0" fontId="27" fillId="34" borderId="1" xfId="56" applyFont="1" applyFill="1" applyBorder="1" applyAlignment="1" applyProtection="1">
      <alignment horizontal="right" vertical="center"/>
      <protection locked="0"/>
    </xf>
    <xf numFmtId="0" fontId="35" fillId="35" borderId="1" xfId="0" applyFont="1" applyFill="1" applyBorder="1" applyAlignment="1" applyProtection="1">
      <alignment horizontal="right" vertical="center" wrapText="1"/>
      <protection hidden="1"/>
    </xf>
    <xf numFmtId="0" fontId="30" fillId="34" borderId="1" xfId="0" applyFont="1" applyFill="1" applyBorder="1" applyAlignment="1" applyProtection="1">
      <alignment horizontal="right" vertical="center" wrapText="1"/>
      <protection hidden="1"/>
    </xf>
    <xf numFmtId="0" fontId="27" fillId="34" borderId="0" xfId="0" applyFont="1" applyFill="1" applyAlignment="1" applyProtection="1">
      <alignment vertical="center" textRotation="255"/>
      <protection locked="0"/>
    </xf>
    <xf numFmtId="179" fontId="27" fillId="34" borderId="0" xfId="0" applyNumberFormat="1" applyFont="1" applyFill="1" applyProtection="1">
      <alignment vertical="center"/>
      <protection locked="0"/>
    </xf>
    <xf numFmtId="0" fontId="27" fillId="34" borderId="6" xfId="0" applyFont="1" applyFill="1" applyBorder="1" applyAlignment="1" applyProtection="1">
      <alignment horizontal="centerContinuous" vertical="center" wrapText="1"/>
      <protection locked="0" hidden="1"/>
    </xf>
    <xf numFmtId="0" fontId="27" fillId="34" borderId="9" xfId="0" applyFont="1" applyFill="1" applyBorder="1" applyAlignment="1" applyProtection="1">
      <alignment horizontal="centerContinuous" vertical="center" wrapText="1"/>
      <protection locked="0" hidden="1"/>
    </xf>
    <xf numFmtId="0" fontId="27" fillId="34" borderId="5" xfId="0" applyFont="1" applyFill="1" applyBorder="1" applyAlignment="1" applyProtection="1">
      <alignment horizontal="centerContinuous" vertical="center" wrapText="1"/>
      <protection locked="0" hidden="1"/>
    </xf>
    <xf numFmtId="0" fontId="27" fillId="34" borderId="1" xfId="0" applyFont="1" applyFill="1" applyBorder="1" applyAlignment="1" applyProtection="1">
      <alignment horizontal="centerContinuous" vertical="center" wrapText="1"/>
      <protection locked="0" hidden="1"/>
    </xf>
    <xf numFmtId="179" fontId="27" fillId="34" borderId="17" xfId="0" applyNumberFormat="1" applyFont="1" applyFill="1" applyBorder="1" applyAlignment="1" applyProtection="1">
      <alignment horizontal="center" vertical="center" wrapText="1"/>
      <protection locked="0" hidden="1"/>
    </xf>
    <xf numFmtId="0" fontId="27" fillId="34" borderId="3" xfId="0" applyFont="1" applyFill="1" applyBorder="1" applyAlignment="1" applyProtection="1">
      <alignment horizontal="centerContinuous" vertical="center" wrapText="1"/>
      <protection locked="0" hidden="1"/>
    </xf>
    <xf numFmtId="0" fontId="27" fillId="34" borderId="0" xfId="0" applyFont="1" applyFill="1" applyAlignment="1" applyProtection="1">
      <alignment horizontal="centerContinuous" vertical="center"/>
      <protection locked="0"/>
    </xf>
    <xf numFmtId="0" fontId="27" fillId="34" borderId="44" xfId="0" applyFont="1" applyFill="1" applyBorder="1" applyAlignment="1" applyProtection="1">
      <alignment horizontal="centerContinuous" vertical="center"/>
      <protection locked="0"/>
    </xf>
    <xf numFmtId="179" fontId="27" fillId="34" borderId="1" xfId="0" applyNumberFormat="1" applyFont="1" applyFill="1" applyBorder="1" applyAlignment="1" applyProtection="1">
      <alignment horizontal="center" vertical="center" wrapText="1"/>
      <protection locked="0" hidden="1"/>
    </xf>
    <xf numFmtId="0" fontId="27" fillId="34" borderId="0" xfId="0" applyFont="1" applyFill="1" applyAlignment="1" applyProtection="1">
      <alignment horizontal="center" vertical="center" wrapText="1"/>
      <protection locked="0" hidden="1"/>
    </xf>
    <xf numFmtId="0" fontId="27" fillId="34" borderId="8" xfId="0" applyFont="1" applyFill="1" applyBorder="1" applyAlignment="1" applyProtection="1">
      <alignment horizontal="center" vertical="center"/>
      <protection locked="0" hidden="1"/>
    </xf>
    <xf numFmtId="49" fontId="27" fillId="34" borderId="1" xfId="0" applyNumberFormat="1" applyFont="1" applyFill="1" applyBorder="1" applyAlignment="1" applyProtection="1">
      <alignment horizontal="center" vertical="center" wrapText="1"/>
      <protection locked="0"/>
    </xf>
    <xf numFmtId="185" fontId="35" fillId="34" borderId="1" xfId="0" applyNumberFormat="1" applyFont="1" applyFill="1" applyBorder="1" applyAlignment="1" applyProtection="1">
      <alignment horizontal="center" vertical="center" wrapText="1"/>
      <protection locked="0"/>
    </xf>
    <xf numFmtId="187" fontId="35" fillId="34" borderId="1" xfId="0" applyNumberFormat="1" applyFont="1" applyFill="1" applyBorder="1" applyAlignment="1" applyProtection="1">
      <alignment horizontal="center" vertical="center" wrapText="1"/>
      <protection locked="0"/>
    </xf>
    <xf numFmtId="185" fontId="27" fillId="34" borderId="1" xfId="0" applyNumberFormat="1" applyFont="1" applyFill="1" applyBorder="1" applyAlignment="1" applyProtection="1">
      <alignment horizontal="center" vertical="center" wrapText="1"/>
      <protection locked="0"/>
    </xf>
    <xf numFmtId="187" fontId="27" fillId="34" borderId="1" xfId="0" applyNumberFormat="1" applyFont="1" applyFill="1" applyBorder="1" applyAlignment="1" applyProtection="1">
      <alignment horizontal="center" vertical="center" wrapText="1"/>
      <protection locked="0"/>
    </xf>
    <xf numFmtId="180" fontId="27" fillId="34" borderId="0" xfId="0" applyNumberFormat="1" applyFont="1" applyFill="1" applyProtection="1">
      <alignment vertical="center"/>
      <protection locked="0"/>
    </xf>
    <xf numFmtId="0" fontId="27" fillId="34" borderId="1" xfId="0" applyFont="1" applyFill="1" applyBorder="1" applyAlignment="1" applyProtection="1">
      <alignment horizontal="center" vertical="center" wrapText="1"/>
      <protection locked="0"/>
    </xf>
    <xf numFmtId="179" fontId="35" fillId="34" borderId="1" xfId="0" applyNumberFormat="1" applyFont="1" applyFill="1" applyBorder="1" applyAlignment="1">
      <alignment horizontal="center" vertical="center" wrapText="1"/>
    </xf>
    <xf numFmtId="181" fontId="35" fillId="34" borderId="1" xfId="0" applyNumberFormat="1" applyFont="1" applyFill="1" applyBorder="1" applyAlignment="1">
      <alignment horizontal="center" vertical="center" wrapText="1"/>
    </xf>
    <xf numFmtId="186" fontId="35" fillId="34" borderId="1" xfId="0" applyNumberFormat="1" applyFont="1" applyFill="1" applyBorder="1" applyAlignment="1">
      <alignment horizontal="center" vertical="center" wrapText="1"/>
    </xf>
    <xf numFmtId="179" fontId="27" fillId="34" borderId="1" xfId="0" applyNumberFormat="1" applyFont="1" applyFill="1" applyBorder="1" applyAlignment="1">
      <alignment horizontal="center" vertical="center" wrapText="1"/>
    </xf>
    <xf numFmtId="181" fontId="27" fillId="34" borderId="1" xfId="0" applyNumberFormat="1" applyFont="1" applyFill="1" applyBorder="1" applyAlignment="1">
      <alignment horizontal="center" vertical="center" wrapText="1"/>
    </xf>
    <xf numFmtId="0" fontId="35" fillId="34" borderId="1" xfId="0" applyFont="1" applyFill="1" applyBorder="1" applyAlignment="1" applyProtection="1">
      <alignment horizontal="center" vertical="center" wrapText="1"/>
      <protection locked="0"/>
    </xf>
    <xf numFmtId="179" fontId="27" fillId="34" borderId="1" xfId="0" applyNumberFormat="1" applyFont="1" applyFill="1" applyBorder="1" applyAlignment="1" applyProtection="1">
      <alignment horizontal="center" vertical="center" wrapText="1"/>
      <protection locked="0"/>
    </xf>
    <xf numFmtId="179" fontId="35" fillId="34" borderId="1" xfId="0" applyNumberFormat="1" applyFont="1" applyFill="1" applyBorder="1" applyAlignment="1" applyProtection="1">
      <alignment horizontal="center" vertical="center" wrapText="1"/>
      <protection locked="0"/>
    </xf>
    <xf numFmtId="181" fontId="35" fillId="34" borderId="1" xfId="0" applyNumberFormat="1" applyFont="1" applyFill="1" applyBorder="1" applyAlignment="1" applyProtection="1">
      <alignment horizontal="center" vertical="center" wrapText="1"/>
      <protection locked="0"/>
    </xf>
    <xf numFmtId="186" fontId="35" fillId="34" borderId="1" xfId="0" applyNumberFormat="1" applyFont="1" applyFill="1" applyBorder="1" applyAlignment="1" applyProtection="1">
      <alignment horizontal="center" vertical="center" wrapText="1"/>
      <protection locked="0"/>
    </xf>
    <xf numFmtId="181" fontId="27" fillId="34" borderId="1" xfId="0" applyNumberFormat="1" applyFont="1" applyFill="1" applyBorder="1" applyAlignment="1" applyProtection="1">
      <alignment horizontal="center" vertical="center" wrapText="1"/>
      <protection locked="0"/>
    </xf>
    <xf numFmtId="0" fontId="27" fillId="34" borderId="3" xfId="0" applyFont="1" applyFill="1" applyBorder="1" applyAlignment="1" applyProtection="1">
      <alignment horizontal="center" vertical="center" wrapText="1"/>
      <protection locked="0"/>
    </xf>
    <xf numFmtId="0" fontId="27" fillId="34" borderId="16" xfId="0" applyFont="1" applyFill="1" applyBorder="1" applyAlignment="1" applyProtection="1">
      <alignment horizontal="center" vertical="center" wrapText="1"/>
      <protection locked="0"/>
    </xf>
    <xf numFmtId="49" fontId="27" fillId="34" borderId="3" xfId="0" applyNumberFormat="1" applyFont="1" applyFill="1" applyBorder="1" applyAlignment="1" applyProtection="1">
      <alignment horizontal="center" vertical="center" wrapText="1"/>
      <protection locked="0"/>
    </xf>
    <xf numFmtId="181" fontId="35" fillId="34" borderId="3" xfId="0" applyNumberFormat="1" applyFont="1" applyFill="1" applyBorder="1" applyAlignment="1" applyProtection="1">
      <alignment horizontal="center" vertical="center" wrapText="1"/>
      <protection locked="0"/>
    </xf>
    <xf numFmtId="0" fontId="27" fillId="34" borderId="9" xfId="0" applyFont="1" applyFill="1" applyBorder="1" applyProtection="1">
      <alignment vertical="center"/>
      <protection locked="0"/>
    </xf>
    <xf numFmtId="0" fontId="27" fillId="34" borderId="2" xfId="0" applyFont="1" applyFill="1" applyBorder="1" applyProtection="1">
      <alignment vertical="center"/>
      <protection locked="0"/>
    </xf>
    <xf numFmtId="179" fontId="27" fillId="34" borderId="6" xfId="0" applyNumberFormat="1" applyFont="1" applyFill="1" applyBorder="1" applyProtection="1">
      <alignment vertical="center"/>
      <protection locked="0"/>
    </xf>
    <xf numFmtId="179" fontId="27" fillId="34" borderId="9" xfId="0" applyNumberFormat="1" applyFont="1" applyFill="1" applyBorder="1" applyProtection="1">
      <alignment vertical="center"/>
      <protection locked="0"/>
    </xf>
    <xf numFmtId="0" fontId="27" fillId="34" borderId="19" xfId="0" applyFont="1" applyFill="1" applyBorder="1" applyProtection="1">
      <alignment vertical="center"/>
      <protection locked="0"/>
    </xf>
    <xf numFmtId="0" fontId="27" fillId="34" borderId="5" xfId="0" applyFont="1" applyFill="1" applyBorder="1" applyProtection="1">
      <alignment vertical="center"/>
      <protection locked="0"/>
    </xf>
    <xf numFmtId="0" fontId="27" fillId="34" borderId="0" xfId="0" applyFont="1" applyFill="1" applyAlignment="1" applyProtection="1">
      <alignment horizontal="center" vertical="center"/>
      <protection locked="0"/>
    </xf>
    <xf numFmtId="179" fontId="27" fillId="34" borderId="6" xfId="0" applyNumberFormat="1" applyFont="1" applyFill="1" applyBorder="1" applyAlignment="1" applyProtection="1">
      <alignment horizontal="center" vertical="center" wrapText="1"/>
      <protection locked="0"/>
    </xf>
    <xf numFmtId="0" fontId="27" fillId="34" borderId="9" xfId="0" applyFont="1" applyFill="1" applyBorder="1" applyAlignment="1" applyProtection="1">
      <alignment horizontal="center" vertical="center" wrapText="1"/>
      <protection locked="0"/>
    </xf>
    <xf numFmtId="179" fontId="27" fillId="34" borderId="9" xfId="0" applyNumberFormat="1" applyFont="1" applyFill="1" applyBorder="1" applyAlignment="1" applyProtection="1">
      <alignment horizontal="center" vertical="center" wrapText="1"/>
      <protection locked="0"/>
    </xf>
    <xf numFmtId="181" fontId="27" fillId="34" borderId="3" xfId="0" applyNumberFormat="1" applyFont="1" applyFill="1" applyBorder="1" applyAlignment="1" applyProtection="1">
      <alignment horizontal="center" vertical="center" wrapText="1"/>
      <protection locked="0"/>
    </xf>
    <xf numFmtId="179" fontId="27" fillId="34" borderId="3" xfId="0" applyNumberFormat="1" applyFont="1" applyFill="1" applyBorder="1" applyAlignment="1" applyProtection="1">
      <alignment horizontal="center" vertical="center" wrapText="1"/>
      <protection locked="0"/>
    </xf>
    <xf numFmtId="0" fontId="28" fillId="34" borderId="0" xfId="0" applyFont="1" applyFill="1" applyAlignment="1">
      <alignment horizontal="center" vertical="center"/>
    </xf>
    <xf numFmtId="0" fontId="28" fillId="34" borderId="0" xfId="0" applyFont="1" applyFill="1">
      <alignment vertical="center"/>
    </xf>
    <xf numFmtId="0" fontId="40" fillId="34" borderId="1" xfId="0" applyFont="1" applyFill="1" applyBorder="1">
      <alignment vertical="center"/>
    </xf>
    <xf numFmtId="0" fontId="40" fillId="34" borderId="5" xfId="0" applyFont="1" applyFill="1" applyBorder="1">
      <alignment vertical="center"/>
    </xf>
    <xf numFmtId="49" fontId="28" fillId="34" borderId="1" xfId="0" applyNumberFormat="1" applyFont="1" applyFill="1" applyBorder="1">
      <alignment vertical="center"/>
    </xf>
    <xf numFmtId="0" fontId="28" fillId="34" borderId="5" xfId="0" applyFont="1" applyFill="1" applyBorder="1" applyAlignment="1">
      <alignment vertical="center" wrapText="1"/>
    </xf>
    <xf numFmtId="0" fontId="40" fillId="34" borderId="6" xfId="0" applyFont="1" applyFill="1" applyBorder="1">
      <alignment vertical="center"/>
    </xf>
    <xf numFmtId="0" fontId="40" fillId="34" borderId="9" xfId="0" applyFont="1" applyFill="1" applyBorder="1">
      <alignment vertical="center"/>
    </xf>
    <xf numFmtId="0" fontId="28" fillId="34" borderId="1" xfId="0" applyFont="1" applyFill="1" applyBorder="1">
      <alignment vertical="center"/>
    </xf>
    <xf numFmtId="0" fontId="40" fillId="34" borderId="9" xfId="0" applyFont="1" applyFill="1" applyBorder="1" applyAlignment="1">
      <alignment horizontal="left" vertical="center"/>
    </xf>
    <xf numFmtId="0" fontId="40" fillId="34" borderId="5" xfId="0" applyFont="1" applyFill="1" applyBorder="1" applyAlignment="1">
      <alignment horizontal="justify" vertical="center" wrapText="1"/>
    </xf>
    <xf numFmtId="0" fontId="28" fillId="34" borderId="0" xfId="0" applyFont="1" applyFill="1" applyAlignment="1">
      <alignment horizontal="right" vertical="center"/>
    </xf>
    <xf numFmtId="49" fontId="28" fillId="34" borderId="0" xfId="0" applyNumberFormat="1" applyFont="1" applyFill="1">
      <alignment vertical="center"/>
    </xf>
    <xf numFmtId="0" fontId="40" fillId="34" borderId="0" xfId="0" applyFont="1" applyFill="1">
      <alignment vertical="center"/>
    </xf>
    <xf numFmtId="0" fontId="40" fillId="34" borderId="0" xfId="0" applyFont="1" applyFill="1" applyAlignment="1">
      <alignment horizontal="justify" vertical="center" wrapText="1"/>
    </xf>
    <xf numFmtId="0" fontId="30" fillId="34" borderId="0" xfId="60" applyFont="1" applyFill="1">
      <alignment vertical="center"/>
    </xf>
    <xf numFmtId="0" fontId="52" fillId="34" borderId="0" xfId="0" applyFont="1" applyFill="1" applyAlignment="1" applyProtection="1">
      <alignment horizontal="left" vertical="center"/>
      <protection locked="0"/>
    </xf>
    <xf numFmtId="0" fontId="30" fillId="34" borderId="0" xfId="60" applyFont="1" applyFill="1" applyProtection="1">
      <alignment vertical="center"/>
      <protection locked="0"/>
    </xf>
    <xf numFmtId="0" fontId="34" fillId="34" borderId="0" xfId="60" applyFont="1" applyFill="1" applyProtection="1">
      <alignment vertical="center"/>
      <protection locked="0"/>
    </xf>
    <xf numFmtId="0" fontId="30" fillId="34" borderId="0" xfId="57" applyFont="1" applyFill="1" applyProtection="1">
      <alignment vertical="center"/>
      <protection locked="0"/>
    </xf>
    <xf numFmtId="0" fontId="34" fillId="34" borderId="0" xfId="0" applyFont="1" applyFill="1" applyAlignment="1" applyProtection="1">
      <alignment horizontal="left" vertical="center"/>
      <protection locked="0"/>
    </xf>
    <xf numFmtId="0" fontId="27" fillId="34" borderId="1" xfId="60" applyFont="1" applyFill="1" applyBorder="1" applyAlignment="1" applyProtection="1">
      <alignment horizontal="center" vertical="center" wrapText="1"/>
      <protection locked="0"/>
    </xf>
    <xf numFmtId="0" fontId="27" fillId="34" borderId="5" xfId="60" applyFont="1" applyFill="1" applyBorder="1" applyAlignment="1" applyProtection="1">
      <alignment horizontal="center" vertical="center" wrapText="1"/>
      <protection locked="0"/>
    </xf>
    <xf numFmtId="0" fontId="27" fillId="34" borderId="3" xfId="60" applyFont="1" applyFill="1" applyBorder="1" applyProtection="1">
      <alignment vertical="center"/>
      <protection locked="0"/>
    </xf>
    <xf numFmtId="49" fontId="27" fillId="34" borderId="15" xfId="60" applyNumberFormat="1" applyFont="1" applyFill="1" applyBorder="1" applyProtection="1">
      <alignment vertical="center"/>
      <protection locked="0"/>
    </xf>
    <xf numFmtId="49" fontId="27" fillId="34" borderId="1" xfId="60" applyNumberFormat="1" applyFont="1" applyFill="1" applyBorder="1" applyProtection="1">
      <alignment vertical="center"/>
      <protection locked="0"/>
    </xf>
    <xf numFmtId="49" fontId="27" fillId="34" borderId="5" xfId="60" applyNumberFormat="1" applyFont="1" applyFill="1" applyBorder="1" applyProtection="1">
      <alignment vertical="center"/>
      <protection locked="0"/>
    </xf>
    <xf numFmtId="49" fontId="27" fillId="34" borderId="2" xfId="60" applyNumberFormat="1" applyFont="1" applyFill="1" applyBorder="1" applyProtection="1">
      <alignment vertical="center"/>
      <protection locked="0"/>
    </xf>
    <xf numFmtId="178" fontId="27" fillId="34" borderId="2" xfId="60" applyNumberFormat="1" applyFont="1" applyFill="1" applyBorder="1" applyProtection="1">
      <alignment vertical="center"/>
      <protection locked="0"/>
    </xf>
    <xf numFmtId="0" fontId="27" fillId="34" borderId="1" xfId="0" applyFont="1" applyFill="1" applyBorder="1" applyAlignment="1" applyProtection="1">
      <alignment horizontal="center" vertical="center" shrinkToFit="1"/>
      <protection locked="0"/>
    </xf>
    <xf numFmtId="178" fontId="27" fillId="34" borderId="6" xfId="60" applyNumberFormat="1" applyFont="1" applyFill="1" applyBorder="1" applyProtection="1">
      <alignment vertical="center"/>
      <protection locked="0"/>
    </xf>
    <xf numFmtId="178" fontId="27" fillId="34" borderId="1" xfId="60" applyNumberFormat="1" applyFont="1" applyFill="1" applyBorder="1" applyProtection="1">
      <alignment vertical="center"/>
      <protection locked="0"/>
    </xf>
    <xf numFmtId="0" fontId="27" fillId="34" borderId="1" xfId="0" applyFont="1" applyFill="1" applyBorder="1" applyAlignment="1" applyProtection="1">
      <alignment horizontal="center" vertical="center" wrapText="1" shrinkToFit="1"/>
      <protection locked="0"/>
    </xf>
    <xf numFmtId="178" fontId="27" fillId="34" borderId="52" xfId="60" applyNumberFormat="1" applyFont="1" applyFill="1" applyBorder="1" applyAlignment="1" applyProtection="1">
      <alignment vertical="center" wrapText="1"/>
      <protection locked="0"/>
    </xf>
    <xf numFmtId="178" fontId="27" fillId="34" borderId="3" xfId="60" applyNumberFormat="1" applyFont="1" applyFill="1" applyBorder="1" applyProtection="1">
      <alignment vertical="center"/>
      <protection locked="0"/>
    </xf>
    <xf numFmtId="177" fontId="27" fillId="34" borderId="3" xfId="60" applyNumberFormat="1" applyFont="1" applyFill="1" applyBorder="1" applyProtection="1">
      <alignment vertical="center"/>
      <protection locked="0"/>
    </xf>
    <xf numFmtId="0" fontId="30" fillId="34" borderId="1" xfId="60" applyFont="1" applyFill="1" applyBorder="1" applyAlignment="1" applyProtection="1">
      <alignment horizontal="center" vertical="center"/>
      <protection locked="0"/>
    </xf>
    <xf numFmtId="0" fontId="27" fillId="34" borderId="0" xfId="60" applyFont="1" applyFill="1">
      <alignment vertical="center"/>
    </xf>
    <xf numFmtId="0" fontId="27" fillId="34" borderId="0" xfId="60" applyFont="1" applyFill="1" applyProtection="1">
      <alignment vertical="center"/>
      <protection locked="0"/>
    </xf>
    <xf numFmtId="0" fontId="27" fillId="34" borderId="0" xfId="0" applyFont="1" applyFill="1" applyAlignment="1" applyProtection="1">
      <alignment horizontal="right" vertical="top"/>
      <protection locked="0"/>
    </xf>
    <xf numFmtId="0" fontId="27" fillId="34" borderId="0" xfId="0" applyFont="1" applyFill="1" applyAlignment="1" applyProtection="1">
      <alignment horizontal="left" vertical="center"/>
      <protection locked="0"/>
    </xf>
    <xf numFmtId="0" fontId="30" fillId="34" borderId="0" xfId="0" applyFont="1" applyFill="1" applyAlignment="1" applyProtection="1">
      <alignment horizontal="left" vertical="center"/>
      <protection locked="0"/>
    </xf>
    <xf numFmtId="0" fontId="39" fillId="34" borderId="0" xfId="62" applyFont="1" applyFill="1" applyProtection="1">
      <alignment vertical="center"/>
      <protection locked="0"/>
    </xf>
    <xf numFmtId="0" fontId="53" fillId="34" borderId="0" xfId="62" applyFont="1" applyFill="1" applyAlignment="1" applyProtection="1">
      <alignment horizontal="left" vertical="center"/>
      <protection locked="0"/>
    </xf>
    <xf numFmtId="0" fontId="37" fillId="34" borderId="0" xfId="62" applyFont="1" applyFill="1" applyProtection="1">
      <alignment vertical="center"/>
      <protection locked="0"/>
    </xf>
    <xf numFmtId="0" fontId="38" fillId="34" borderId="0" xfId="62" applyFont="1" applyFill="1" applyProtection="1">
      <alignment vertical="center"/>
      <protection locked="0"/>
    </xf>
    <xf numFmtId="0" fontId="32" fillId="34" borderId="0" xfId="62" applyFont="1" applyFill="1" applyProtection="1">
      <alignment vertical="center"/>
      <protection locked="0"/>
    </xf>
    <xf numFmtId="0" fontId="37" fillId="34" borderId="6" xfId="62" applyFont="1" applyFill="1" applyBorder="1" applyAlignment="1" applyProtection="1">
      <alignment horizontal="center" vertical="center"/>
      <protection locked="0"/>
    </xf>
    <xf numFmtId="0" fontId="55" fillId="34" borderId="1" xfId="0" applyFont="1" applyFill="1" applyBorder="1" applyAlignment="1" applyProtection="1">
      <alignment horizontal="center" vertical="center" wrapText="1"/>
      <protection locked="0"/>
    </xf>
    <xf numFmtId="0" fontId="54" fillId="34" borderId="1" xfId="0" applyFont="1" applyFill="1" applyBorder="1" applyAlignment="1" applyProtection="1">
      <alignment horizontal="center" vertical="center" wrapText="1"/>
      <protection locked="0"/>
    </xf>
    <xf numFmtId="0" fontId="37" fillId="34" borderId="0" xfId="62" applyFont="1" applyFill="1">
      <alignment vertical="center"/>
    </xf>
    <xf numFmtId="179" fontId="27" fillId="2" borderId="1" xfId="55" applyNumberFormat="1" applyFont="1" applyFill="1" applyBorder="1" applyAlignment="1">
      <alignment horizontal="center" vertical="center" wrapText="1"/>
    </xf>
    <xf numFmtId="179" fontId="35" fillId="34" borderId="3" xfId="0" applyNumberFormat="1" applyFont="1" applyFill="1" applyBorder="1" applyAlignment="1" applyProtection="1">
      <alignment horizontal="center" vertical="center" wrapText="1"/>
      <protection locked="0"/>
    </xf>
    <xf numFmtId="0" fontId="28" fillId="0" borderId="0" xfId="55" applyFont="1" applyAlignment="1" applyProtection="1">
      <alignment vertical="center" shrinkToFit="1"/>
      <protection locked="0"/>
    </xf>
    <xf numFmtId="0" fontId="32" fillId="0" borderId="0" xfId="55" applyFont="1" applyAlignment="1" applyProtection="1">
      <alignment vertical="center" shrinkToFit="1"/>
      <protection locked="0"/>
    </xf>
    <xf numFmtId="0" fontId="36" fillId="0" borderId="6" xfId="55" applyFont="1" applyBorder="1" applyAlignment="1">
      <alignment horizontal="center" vertical="center"/>
    </xf>
    <xf numFmtId="0" fontId="36" fillId="0" borderId="9" xfId="55" applyFont="1" applyBorder="1" applyAlignment="1">
      <alignment horizontal="center" vertical="center"/>
    </xf>
    <xf numFmtId="0" fontId="43" fillId="0" borderId="0" xfId="55" applyFont="1" applyProtection="1">
      <alignment vertical="center"/>
      <protection locked="0"/>
    </xf>
    <xf numFmtId="0" fontId="32" fillId="0" borderId="0" xfId="55" applyFont="1" applyProtection="1">
      <alignment vertical="center"/>
      <protection locked="0"/>
    </xf>
    <xf numFmtId="0" fontId="28" fillId="0" borderId="18" xfId="55" applyFont="1" applyBorder="1" applyAlignment="1">
      <alignment horizontal="center" vertical="center" wrapText="1"/>
    </xf>
    <xf numFmtId="0" fontId="28" fillId="0" borderId="12" xfId="55" applyFont="1" applyBorder="1" applyAlignment="1">
      <alignment horizontal="center" vertical="center" wrapText="1"/>
    </xf>
    <xf numFmtId="0" fontId="28" fillId="0" borderId="2" xfId="55" applyFont="1" applyBorder="1" applyAlignment="1">
      <alignment horizontal="center" vertical="center" wrapText="1"/>
    </xf>
    <xf numFmtId="0" fontId="28" fillId="0" borderId="4" xfId="55" applyFont="1" applyBorder="1" applyAlignment="1">
      <alignment horizontal="center" vertical="center" wrapText="1"/>
    </xf>
    <xf numFmtId="0" fontId="28" fillId="0" borderId="3" xfId="55" applyFont="1" applyBorder="1" applyAlignment="1">
      <alignment horizontal="center" vertical="center" wrapText="1"/>
    </xf>
    <xf numFmtId="0" fontId="28" fillId="0" borderId="2" xfId="55" applyFont="1" applyBorder="1" applyAlignment="1">
      <alignment horizontal="center" vertical="top" wrapText="1"/>
    </xf>
    <xf numFmtId="0" fontId="28" fillId="0" borderId="4" xfId="55" applyFont="1" applyBorder="1" applyAlignment="1">
      <alignment horizontal="center" vertical="top" wrapText="1"/>
    </xf>
    <xf numFmtId="0" fontId="28" fillId="0" borderId="3" xfId="55" applyFont="1" applyBorder="1" applyAlignment="1">
      <alignment horizontal="center" vertical="top" wrapText="1"/>
    </xf>
    <xf numFmtId="0" fontId="32" fillId="0" borderId="2" xfId="55" applyFont="1" applyBorder="1" applyAlignment="1">
      <alignment horizontal="center" vertical="center" wrapText="1"/>
    </xf>
    <xf numFmtId="0" fontId="32" fillId="0" borderId="4" xfId="55" applyFont="1" applyBorder="1" applyAlignment="1">
      <alignment horizontal="center" vertical="center" wrapText="1"/>
    </xf>
    <xf numFmtId="0" fontId="32" fillId="0" borderId="3" xfId="55" applyFont="1" applyBorder="1" applyAlignment="1">
      <alignment horizontal="center" vertical="center" wrapText="1"/>
    </xf>
    <xf numFmtId="0" fontId="28" fillId="0" borderId="19" xfId="55" applyFont="1" applyBorder="1" applyAlignment="1">
      <alignment horizontal="center" vertical="center" wrapText="1"/>
    </xf>
    <xf numFmtId="0" fontId="28" fillId="0" borderId="13" xfId="55" applyFont="1" applyBorder="1" applyAlignment="1">
      <alignment horizontal="center" vertical="center" wrapText="1"/>
    </xf>
    <xf numFmtId="0" fontId="28" fillId="0" borderId="21" xfId="55" applyFont="1" applyBorder="1" applyAlignment="1">
      <alignment horizontal="center" vertical="center" wrapText="1"/>
    </xf>
    <xf numFmtId="0" fontId="28" fillId="0" borderId="4" xfId="55" applyFont="1" applyBorder="1" applyAlignment="1">
      <alignment horizontal="center" vertical="center"/>
    </xf>
    <xf numFmtId="0" fontId="36" fillId="0" borderId="2" xfId="55" applyFont="1" applyBorder="1" applyAlignment="1">
      <alignment horizontal="center" vertical="center" wrapText="1"/>
    </xf>
    <xf numFmtId="0" fontId="36" fillId="0" borderId="4" xfId="55" applyFont="1" applyBorder="1" applyAlignment="1">
      <alignment horizontal="center" vertical="center" wrapText="1"/>
    </xf>
    <xf numFmtId="0" fontId="36" fillId="0" borderId="18" xfId="55" applyFont="1" applyBorder="1" applyAlignment="1">
      <alignment horizontal="center" vertical="center" wrapText="1"/>
    </xf>
    <xf numFmtId="0" fontId="36" fillId="0" borderId="19" xfId="55" applyFont="1" applyBorder="1" applyAlignment="1">
      <alignment horizontal="center" vertical="center" wrapText="1"/>
    </xf>
    <xf numFmtId="0" fontId="36" fillId="0" borderId="13" xfId="55" applyFont="1" applyBorder="1" applyAlignment="1">
      <alignment horizontal="center" vertical="center" wrapText="1"/>
    </xf>
    <xf numFmtId="0" fontId="36" fillId="0" borderId="21" xfId="55" applyFont="1" applyBorder="1" applyAlignment="1">
      <alignment horizontal="center" vertical="center" wrapText="1"/>
    </xf>
    <xf numFmtId="0" fontId="32" fillId="0" borderId="18" xfId="55" applyFont="1" applyBorder="1" applyAlignment="1">
      <alignment horizontal="center" vertical="center" wrapText="1"/>
    </xf>
    <xf numFmtId="0" fontId="32" fillId="0" borderId="12" xfId="55" applyFont="1" applyBorder="1" applyAlignment="1">
      <alignment horizontal="center" vertical="center" wrapText="1"/>
    </xf>
    <xf numFmtId="179" fontId="28" fillId="0" borderId="2" xfId="55" applyNumberFormat="1" applyFont="1" applyBorder="1" applyAlignment="1">
      <alignment horizontal="center" vertical="center" wrapText="1"/>
    </xf>
    <xf numFmtId="179" fontId="28" fillId="0" borderId="4" xfId="55" applyNumberFormat="1" applyFont="1" applyBorder="1" applyAlignment="1">
      <alignment horizontal="center" vertical="center" wrapText="1"/>
    </xf>
    <xf numFmtId="179" fontId="28" fillId="0" borderId="3" xfId="55" applyNumberFormat="1" applyFont="1" applyBorder="1" applyAlignment="1">
      <alignment horizontal="center" vertical="center" wrapText="1"/>
    </xf>
    <xf numFmtId="0" fontId="36" fillId="0" borderId="6" xfId="55" applyFont="1" applyBorder="1" applyAlignment="1">
      <alignment horizontal="center" vertical="center" wrapText="1"/>
    </xf>
    <xf numFmtId="0" fontId="36" fillId="0" borderId="9" xfId="55" applyFont="1" applyBorder="1" applyAlignment="1">
      <alignment horizontal="center" vertical="center" wrapText="1"/>
    </xf>
    <xf numFmtId="0" fontId="36" fillId="0" borderId="5" xfId="55" applyFont="1" applyBorder="1" applyAlignment="1">
      <alignment horizontal="center" vertical="center"/>
    </xf>
    <xf numFmtId="0" fontId="32" fillId="0" borderId="2" xfId="55" applyFont="1" applyBorder="1" applyAlignment="1">
      <alignment horizontal="center" vertical="center" textRotation="255"/>
    </xf>
    <xf numFmtId="0" fontId="32" fillId="0" borderId="4" xfId="55" applyFont="1" applyBorder="1" applyAlignment="1">
      <alignment horizontal="center" vertical="center" textRotation="255"/>
    </xf>
    <xf numFmtId="0" fontId="32" fillId="0" borderId="3" xfId="55" applyFont="1" applyBorder="1" applyAlignment="1">
      <alignment horizontal="center" vertical="center" textRotation="255"/>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6" fillId="0" borderId="2" xfId="55" applyFont="1" applyBorder="1" applyAlignment="1">
      <alignment horizontal="center" vertical="center"/>
    </xf>
    <xf numFmtId="0" fontId="36" fillId="0" borderId="4" xfId="55" applyFont="1" applyBorder="1" applyAlignment="1">
      <alignment horizontal="center" vertical="center"/>
    </xf>
    <xf numFmtId="0" fontId="36" fillId="0" borderId="3" xfId="55" applyFont="1" applyBorder="1" applyAlignment="1">
      <alignment horizontal="center" vertical="center"/>
    </xf>
    <xf numFmtId="0" fontId="36" fillId="0" borderId="18" xfId="55" applyFont="1" applyBorder="1" applyAlignment="1">
      <alignment horizontal="center" vertical="center"/>
    </xf>
    <xf numFmtId="0" fontId="36" fillId="0" borderId="19" xfId="55" applyFont="1" applyBorder="1" applyAlignment="1">
      <alignment horizontal="center" vertical="center"/>
    </xf>
    <xf numFmtId="0" fontId="36" fillId="0" borderId="10" xfId="0" applyFont="1" applyBorder="1" applyAlignment="1">
      <alignment horizontal="center" vertical="center"/>
    </xf>
    <xf numFmtId="0" fontId="36" fillId="0" borderId="12" xfId="0" applyFont="1" applyBorder="1" applyAlignment="1">
      <alignment horizontal="center" vertical="center"/>
    </xf>
    <xf numFmtId="0" fontId="36" fillId="0" borderId="0" xfId="0" applyFont="1" applyAlignment="1">
      <alignment horizontal="center" vertical="center"/>
    </xf>
    <xf numFmtId="0" fontId="36" fillId="0" borderId="20" xfId="0" applyFont="1" applyBorder="1" applyAlignment="1">
      <alignment horizontal="center" vertical="center"/>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15" xfId="0" applyFont="1" applyBorder="1" applyAlignment="1">
      <alignment horizontal="center" vertical="center"/>
    </xf>
    <xf numFmtId="179" fontId="33" fillId="0" borderId="2" xfId="55" applyNumberFormat="1" applyFont="1" applyBorder="1" applyAlignment="1">
      <alignment horizontal="center" vertical="center" wrapText="1"/>
    </xf>
    <xf numFmtId="179" fontId="33" fillId="0" borderId="4" xfId="55" applyNumberFormat="1" applyFont="1" applyBorder="1" applyAlignment="1">
      <alignment horizontal="center" vertical="center" wrapText="1"/>
    </xf>
    <xf numFmtId="179" fontId="33" fillId="0" borderId="3" xfId="55" applyNumberFormat="1" applyFont="1" applyBorder="1" applyAlignment="1">
      <alignment horizontal="center" vertical="center" wrapText="1"/>
    </xf>
    <xf numFmtId="0" fontId="32" fillId="0" borderId="2" xfId="55" applyFont="1" applyBorder="1" applyAlignment="1">
      <alignment horizontal="center" vertical="center"/>
    </xf>
    <xf numFmtId="0" fontId="32" fillId="0" borderId="4" xfId="55" applyFont="1" applyBorder="1" applyAlignment="1">
      <alignment horizontal="center" vertical="center"/>
    </xf>
    <xf numFmtId="0" fontId="32" fillId="0" borderId="3" xfId="55" applyFont="1" applyBorder="1" applyAlignment="1">
      <alignment horizontal="center" vertical="center"/>
    </xf>
    <xf numFmtId="0" fontId="33" fillId="34" borderId="2" xfId="55" applyFont="1" applyFill="1" applyBorder="1" applyAlignment="1">
      <alignment horizontal="center" vertical="center" wrapText="1"/>
    </xf>
    <xf numFmtId="0" fontId="33" fillId="34" borderId="3" xfId="55" applyFont="1" applyFill="1" applyBorder="1" applyAlignment="1">
      <alignment horizontal="center" vertical="center" wrapText="1"/>
    </xf>
    <xf numFmtId="0" fontId="33" fillId="34" borderId="4" xfId="55" applyFont="1" applyFill="1" applyBorder="1" applyAlignment="1">
      <alignment horizontal="center" vertical="top" wrapText="1"/>
    </xf>
    <xf numFmtId="0" fontId="33" fillId="34" borderId="3" xfId="55" applyFont="1" applyFill="1" applyBorder="1" applyAlignment="1">
      <alignment horizontal="center" vertical="top" wrapText="1"/>
    </xf>
    <xf numFmtId="0" fontId="28" fillId="34" borderId="2" xfId="55" applyFont="1" applyFill="1" applyBorder="1" applyAlignment="1">
      <alignment horizontal="center" vertical="center" wrapText="1"/>
    </xf>
    <xf numFmtId="0" fontId="28" fillId="34" borderId="4" xfId="55" applyFont="1" applyFill="1" applyBorder="1" applyAlignment="1">
      <alignment horizontal="center" vertical="center" wrapText="1"/>
    </xf>
    <xf numFmtId="0" fontId="28" fillId="34" borderId="3" xfId="55" applyFont="1" applyFill="1" applyBorder="1" applyAlignment="1">
      <alignment horizontal="center" vertical="center" wrapText="1"/>
    </xf>
    <xf numFmtId="0" fontId="41" fillId="34" borderId="1" xfId="0" applyFont="1" applyFill="1" applyBorder="1" applyAlignment="1">
      <alignment horizontal="center" vertical="center"/>
    </xf>
    <xf numFmtId="0" fontId="41" fillId="34" borderId="6" xfId="0" applyFont="1" applyFill="1" applyBorder="1" applyAlignment="1">
      <alignment horizontal="center" vertical="center"/>
    </xf>
    <xf numFmtId="0" fontId="41" fillId="34" borderId="9" xfId="0" applyFont="1" applyFill="1" applyBorder="1" applyAlignment="1">
      <alignment horizontal="center" vertical="center"/>
    </xf>
    <xf numFmtId="0" fontId="41" fillId="34" borderId="5" xfId="0" applyFont="1" applyFill="1" applyBorder="1" applyAlignment="1">
      <alignment horizontal="center" vertical="center"/>
    </xf>
    <xf numFmtId="0" fontId="40" fillId="34" borderId="6" xfId="0" applyFont="1" applyFill="1" applyBorder="1" applyAlignment="1">
      <alignment horizontal="left" vertical="center"/>
    </xf>
    <xf numFmtId="0" fontId="40" fillId="34" borderId="5" xfId="0" applyFont="1" applyFill="1" applyBorder="1" applyAlignment="1">
      <alignment horizontal="left" vertical="center"/>
    </xf>
    <xf numFmtId="0" fontId="27" fillId="34" borderId="12" xfId="0" applyFont="1" applyFill="1" applyBorder="1" applyAlignment="1" applyProtection="1">
      <alignment horizontal="left" vertical="center" wrapText="1"/>
      <protection locked="0"/>
    </xf>
    <xf numFmtId="0" fontId="27" fillId="34" borderId="0" xfId="0" applyFont="1" applyFill="1" applyAlignment="1" applyProtection="1">
      <alignment horizontal="left" vertical="center" wrapText="1"/>
      <protection locked="0"/>
    </xf>
    <xf numFmtId="0" fontId="27" fillId="34" borderId="20" xfId="0" applyFont="1" applyFill="1" applyBorder="1" applyAlignment="1" applyProtection="1">
      <alignment horizontal="left" vertical="center" wrapText="1"/>
      <protection locked="0"/>
    </xf>
    <xf numFmtId="0" fontId="27" fillId="34" borderId="12" xfId="60" applyFont="1" applyFill="1" applyBorder="1" applyAlignment="1" applyProtection="1">
      <alignment horizontal="left" vertical="center" wrapText="1"/>
      <protection locked="0"/>
    </xf>
    <xf numFmtId="0" fontId="27" fillId="34" borderId="13" xfId="0" applyFont="1" applyFill="1" applyBorder="1" applyAlignment="1" applyProtection="1">
      <alignment horizontal="left" vertical="center" wrapText="1"/>
      <protection locked="0"/>
    </xf>
    <xf numFmtId="0" fontId="27" fillId="34" borderId="21" xfId="0" applyFont="1" applyFill="1" applyBorder="1" applyAlignment="1" applyProtection="1">
      <alignment horizontal="left" vertical="center" wrapText="1"/>
      <protection locked="0"/>
    </xf>
    <xf numFmtId="0" fontId="27" fillId="34" borderId="15" xfId="0" applyFont="1" applyFill="1" applyBorder="1" applyAlignment="1" applyProtection="1">
      <alignment horizontal="left" vertical="center" wrapText="1"/>
      <protection locked="0"/>
    </xf>
    <xf numFmtId="0" fontId="27" fillId="34" borderId="2" xfId="0" applyFont="1" applyFill="1" applyBorder="1" applyAlignment="1" applyProtection="1">
      <alignment horizontal="center" vertical="center"/>
      <protection locked="0"/>
    </xf>
    <xf numFmtId="49" fontId="27" fillId="34" borderId="23" xfId="60" applyNumberFormat="1" applyFont="1" applyFill="1" applyBorder="1" applyAlignment="1" applyProtection="1">
      <alignment horizontal="center" vertical="center" wrapText="1"/>
      <protection locked="0"/>
    </xf>
    <xf numFmtId="49" fontId="27" fillId="34" borderId="24" xfId="60" applyNumberFormat="1" applyFont="1" applyFill="1" applyBorder="1" applyAlignment="1" applyProtection="1">
      <alignment horizontal="center" vertical="center" wrapText="1"/>
      <protection locked="0"/>
    </xf>
    <xf numFmtId="49" fontId="27" fillId="34" borderId="25" xfId="60" applyNumberFormat="1" applyFont="1" applyFill="1" applyBorder="1" applyAlignment="1" applyProtection="1">
      <alignment horizontal="center" vertical="center" wrapText="1"/>
      <protection locked="0"/>
    </xf>
    <xf numFmtId="49" fontId="27" fillId="34" borderId="26" xfId="60" applyNumberFormat="1" applyFont="1" applyFill="1" applyBorder="1" applyAlignment="1" applyProtection="1">
      <alignment horizontal="center" vertical="center" wrapText="1"/>
      <protection locked="0"/>
    </xf>
    <xf numFmtId="49" fontId="27" fillId="34" borderId="45" xfId="60" applyNumberFormat="1" applyFont="1" applyFill="1" applyBorder="1" applyAlignment="1" applyProtection="1">
      <alignment horizontal="center" vertical="center" wrapText="1"/>
      <protection locked="0"/>
    </xf>
    <xf numFmtId="0" fontId="27" fillId="34" borderId="12" xfId="60" applyFont="1" applyFill="1" applyBorder="1" applyAlignment="1" applyProtection="1">
      <alignment horizontal="center" vertical="center" textRotation="255"/>
      <protection locked="0"/>
    </xf>
    <xf numFmtId="0" fontId="27" fillId="34" borderId="4" xfId="60" applyFont="1" applyFill="1" applyBorder="1" applyAlignment="1" applyProtection="1">
      <alignment horizontal="center" vertical="center" textRotation="255"/>
      <protection locked="0"/>
    </xf>
    <xf numFmtId="0" fontId="27" fillId="34" borderId="3" xfId="60" applyFont="1" applyFill="1" applyBorder="1" applyAlignment="1" applyProtection="1">
      <alignment horizontal="center" vertical="center" textRotation="255"/>
      <protection locked="0"/>
    </xf>
    <xf numFmtId="0" fontId="27" fillId="34" borderId="18" xfId="0" applyFont="1" applyFill="1" applyBorder="1" applyAlignment="1" applyProtection="1">
      <alignment horizontal="left" vertical="center" wrapText="1"/>
      <protection locked="0"/>
    </xf>
    <xf numFmtId="0" fontId="27" fillId="34" borderId="10" xfId="0" applyFont="1" applyFill="1" applyBorder="1" applyAlignment="1" applyProtection="1">
      <alignment horizontal="left" vertical="center" wrapText="1"/>
      <protection locked="0"/>
    </xf>
    <xf numFmtId="0" fontId="27" fillId="34" borderId="6" xfId="57" applyFont="1" applyFill="1" applyBorder="1" applyAlignment="1" applyProtection="1">
      <alignment horizontal="center" vertical="center"/>
      <protection locked="0"/>
    </xf>
    <xf numFmtId="0" fontId="27" fillId="34" borderId="5" xfId="57" applyFont="1" applyFill="1" applyBorder="1" applyAlignment="1" applyProtection="1">
      <alignment horizontal="center" vertical="center"/>
      <protection locked="0"/>
    </xf>
    <xf numFmtId="0" fontId="27" fillId="34" borderId="1" xfId="57" applyFont="1" applyFill="1" applyBorder="1" applyAlignment="1" applyProtection="1">
      <alignment horizontal="center" vertical="center"/>
      <protection locked="0" hidden="1"/>
    </xf>
    <xf numFmtId="0" fontId="27" fillId="34" borderId="3" xfId="0" applyFont="1" applyFill="1" applyBorder="1" applyAlignment="1" applyProtection="1">
      <alignment horizontal="center" vertical="center"/>
      <protection locked="0"/>
    </xf>
    <xf numFmtId="0" fontId="27" fillId="34" borderId="1" xfId="0" applyFont="1" applyFill="1" applyBorder="1" applyAlignment="1" applyProtection="1">
      <alignment horizontal="center" vertical="center"/>
      <protection locked="0"/>
    </xf>
    <xf numFmtId="49" fontId="27" fillId="34" borderId="6" xfId="58" applyNumberFormat="1" applyFont="1" applyFill="1" applyBorder="1" applyAlignment="1" applyProtection="1">
      <alignment horizontal="center" vertical="center" wrapText="1"/>
      <protection locked="0"/>
    </xf>
    <xf numFmtId="49" fontId="27" fillId="34" borderId="5" xfId="58" applyNumberFormat="1" applyFont="1" applyFill="1" applyBorder="1" applyAlignment="1" applyProtection="1">
      <alignment horizontal="center" vertical="center" wrapText="1"/>
      <protection locked="0"/>
    </xf>
    <xf numFmtId="0" fontId="27" fillId="34" borderId="12" xfId="58" applyFont="1" applyFill="1" applyBorder="1" applyAlignment="1" applyProtection="1">
      <alignment horizontal="left" vertical="center" wrapText="1"/>
      <protection locked="0"/>
    </xf>
    <xf numFmtId="0" fontId="27" fillId="34" borderId="13" xfId="58" applyFont="1" applyFill="1" applyBorder="1" applyAlignment="1" applyProtection="1">
      <alignment horizontal="left" vertical="center" wrapText="1"/>
      <protection locked="0"/>
    </xf>
    <xf numFmtId="0" fontId="27" fillId="34" borderId="6" xfId="0" applyFont="1" applyFill="1" applyBorder="1" applyAlignment="1" applyProtection="1">
      <alignment horizontal="center" vertical="center" wrapText="1"/>
      <protection locked="0"/>
    </xf>
    <xf numFmtId="0" fontId="27" fillId="34" borderId="5" xfId="0" applyFont="1" applyFill="1" applyBorder="1" applyAlignment="1" applyProtection="1">
      <alignment horizontal="center" vertical="center" wrapText="1"/>
      <protection locked="0"/>
    </xf>
    <xf numFmtId="0" fontId="27" fillId="34" borderId="2" xfId="58" applyFont="1" applyFill="1" applyBorder="1" applyAlignment="1" applyProtection="1">
      <alignment horizontal="center" textRotation="255"/>
      <protection locked="0"/>
    </xf>
    <xf numFmtId="0" fontId="27" fillId="34" borderId="4" xfId="58" applyFont="1" applyFill="1" applyBorder="1" applyAlignment="1" applyProtection="1">
      <alignment horizontal="center" textRotation="255"/>
      <protection locked="0"/>
    </xf>
    <xf numFmtId="0" fontId="27" fillId="34" borderId="4" xfId="58" applyFont="1" applyFill="1" applyBorder="1" applyAlignment="1" applyProtection="1">
      <alignment horizontal="center" vertical="top"/>
      <protection locked="0"/>
    </xf>
    <xf numFmtId="0" fontId="27" fillId="34" borderId="3" xfId="58" applyFont="1" applyFill="1" applyBorder="1" applyAlignment="1" applyProtection="1">
      <alignment horizontal="center" vertical="top"/>
      <protection locked="0"/>
    </xf>
    <xf numFmtId="49" fontId="27" fillId="34" borderId="18" xfId="58" applyNumberFormat="1" applyFont="1" applyFill="1" applyBorder="1" applyAlignment="1" applyProtection="1">
      <alignment horizontal="left" vertical="center" wrapText="1"/>
      <protection locked="0"/>
    </xf>
    <xf numFmtId="0" fontId="27" fillId="34" borderId="19" xfId="0" applyFont="1" applyFill="1" applyBorder="1" applyAlignment="1" applyProtection="1">
      <alignment horizontal="left" vertical="center" wrapText="1"/>
      <protection locked="0"/>
    </xf>
    <xf numFmtId="0" fontId="27" fillId="34" borderId="21" xfId="58" applyFont="1" applyFill="1" applyBorder="1" applyAlignment="1">
      <alignment horizontal="center" vertical="center" wrapText="1"/>
    </xf>
    <xf numFmtId="180" fontId="46" fillId="34" borderId="1" xfId="61" applyNumberFormat="1" applyFont="1" applyFill="1" applyBorder="1" applyAlignment="1" applyProtection="1">
      <alignment horizontal="center" vertical="center" wrapText="1"/>
      <protection hidden="1"/>
    </xf>
    <xf numFmtId="0" fontId="27" fillId="34" borderId="12" xfId="59" applyFont="1" applyFill="1" applyBorder="1" applyAlignment="1">
      <alignment horizontal="left" vertical="center" wrapText="1"/>
    </xf>
    <xf numFmtId="0" fontId="27" fillId="34" borderId="0" xfId="0" applyFont="1" applyFill="1" applyAlignment="1">
      <alignment horizontal="left" vertical="center" wrapText="1"/>
    </xf>
    <xf numFmtId="0" fontId="27" fillId="34" borderId="20" xfId="0" applyFont="1" applyFill="1" applyBorder="1" applyAlignment="1">
      <alignment horizontal="left" vertical="center" wrapText="1"/>
    </xf>
    <xf numFmtId="0" fontId="27" fillId="34" borderId="13" xfId="59" applyFont="1" applyFill="1" applyBorder="1" applyAlignment="1">
      <alignment horizontal="left" vertical="center" wrapText="1"/>
    </xf>
    <xf numFmtId="0" fontId="27" fillId="34" borderId="21" xfId="0" applyFont="1" applyFill="1" applyBorder="1" applyAlignment="1">
      <alignment horizontal="left" vertical="center" wrapText="1"/>
    </xf>
    <xf numFmtId="0" fontId="27" fillId="34" borderId="15" xfId="0" applyFont="1" applyFill="1" applyBorder="1" applyAlignment="1">
      <alignment horizontal="left" vertical="center" wrapText="1"/>
    </xf>
    <xf numFmtId="0" fontId="27" fillId="34" borderId="0" xfId="58" applyFont="1" applyFill="1" applyAlignment="1" applyProtection="1">
      <alignment horizontal="left" vertical="center" wrapText="1"/>
      <protection locked="0"/>
    </xf>
    <xf numFmtId="0" fontId="56" fillId="34" borderId="49" xfId="57" applyFont="1" applyFill="1" applyBorder="1" applyAlignment="1">
      <alignment horizontal="left" vertical="center" wrapText="1"/>
    </xf>
    <xf numFmtId="0" fontId="56" fillId="34" borderId="50" xfId="57" applyFont="1" applyFill="1" applyBorder="1" applyAlignment="1">
      <alignment horizontal="left" vertical="center" wrapText="1"/>
    </xf>
    <xf numFmtId="0" fontId="56" fillId="34" borderId="51" xfId="57" applyFont="1" applyFill="1" applyBorder="1" applyAlignment="1">
      <alignment horizontal="left" vertical="center" wrapText="1"/>
    </xf>
    <xf numFmtId="0" fontId="56" fillId="34" borderId="27" xfId="57" applyFont="1" applyFill="1" applyBorder="1" applyAlignment="1">
      <alignment horizontal="center" vertical="top" wrapText="1"/>
    </xf>
    <xf numFmtId="0" fontId="56" fillId="34" borderId="12" xfId="57" applyFont="1" applyFill="1" applyBorder="1" applyAlignment="1">
      <alignment horizontal="center" vertical="top" wrapText="1"/>
    </xf>
    <xf numFmtId="0" fontId="56" fillId="34" borderId="28" xfId="57" applyFont="1" applyFill="1" applyBorder="1" applyAlignment="1">
      <alignment horizontal="center" vertical="top" wrapText="1"/>
    </xf>
    <xf numFmtId="0" fontId="33" fillId="34" borderId="48" xfId="57" applyFont="1" applyFill="1" applyBorder="1" applyAlignment="1">
      <alignment horizontal="center" vertical="center" wrapText="1"/>
    </xf>
    <xf numFmtId="0" fontId="33" fillId="34" borderId="29" xfId="57" applyFont="1" applyFill="1" applyBorder="1" applyAlignment="1">
      <alignment horizontal="center" vertical="center" wrapText="1"/>
    </xf>
    <xf numFmtId="0" fontId="33" fillId="34" borderId="11" xfId="57" applyFont="1" applyFill="1" applyBorder="1" applyAlignment="1">
      <alignment horizontal="center" vertical="center" wrapText="1"/>
    </xf>
    <xf numFmtId="0" fontId="33" fillId="34" borderId="30" xfId="57" applyFont="1" applyFill="1" applyBorder="1" applyAlignment="1">
      <alignment horizontal="center" vertical="center" wrapText="1"/>
    </xf>
    <xf numFmtId="0" fontId="33" fillId="34" borderId="31" xfId="57" applyFont="1" applyFill="1" applyBorder="1" applyAlignment="1">
      <alignment horizontal="center" vertical="center" wrapText="1"/>
    </xf>
    <xf numFmtId="0" fontId="33" fillId="34" borderId="46" xfId="57" applyFont="1" applyFill="1" applyBorder="1" applyAlignment="1">
      <alignment horizontal="center" vertical="center" wrapText="1"/>
    </xf>
    <xf numFmtId="0" fontId="33" fillId="34" borderId="47" xfId="57" applyFont="1" applyFill="1" applyBorder="1" applyAlignment="1">
      <alignment horizontal="center" vertical="center" wrapText="1"/>
    </xf>
    <xf numFmtId="0" fontId="33" fillId="34" borderId="2" xfId="57" applyFont="1" applyFill="1" applyBorder="1" applyAlignment="1">
      <alignment horizontal="center" vertical="center" wrapText="1"/>
    </xf>
    <xf numFmtId="0" fontId="33" fillId="34" borderId="14" xfId="57" applyFont="1" applyFill="1" applyBorder="1" applyAlignment="1">
      <alignment horizontal="center" vertical="center" wrapText="1"/>
    </xf>
    <xf numFmtId="0" fontId="33" fillId="34" borderId="29" xfId="61" applyFont="1" applyFill="1" applyBorder="1" applyAlignment="1">
      <alignment horizontal="center" vertical="center" wrapText="1"/>
    </xf>
    <xf numFmtId="0" fontId="33" fillId="34" borderId="11" xfId="61" applyFont="1" applyFill="1" applyBorder="1" applyAlignment="1">
      <alignment horizontal="center" vertical="center"/>
    </xf>
    <xf numFmtId="0" fontId="33" fillId="34" borderId="29" xfId="0" applyFont="1" applyFill="1" applyBorder="1" applyAlignment="1">
      <alignment horizontal="center" vertical="center" wrapText="1"/>
    </xf>
    <xf numFmtId="0" fontId="33" fillId="34" borderId="53" xfId="0" applyFont="1" applyFill="1" applyBorder="1" applyAlignment="1">
      <alignment horizontal="center" vertical="center"/>
    </xf>
    <xf numFmtId="0" fontId="27" fillId="34" borderId="1" xfId="61" applyFont="1" applyFill="1" applyBorder="1" applyAlignment="1">
      <alignment horizontal="center" vertical="center"/>
    </xf>
    <xf numFmtId="0" fontId="27" fillId="34" borderId="2" xfId="57" applyFont="1" applyFill="1" applyBorder="1" applyAlignment="1" applyProtection="1">
      <alignment horizontal="center" vertical="center" wrapText="1"/>
      <protection locked="0" hidden="1"/>
    </xf>
    <xf numFmtId="0" fontId="27" fillId="34" borderId="4" xfId="57" applyFont="1" applyFill="1" applyBorder="1" applyAlignment="1" applyProtection="1">
      <alignment horizontal="center" vertical="center" wrapText="1"/>
      <protection locked="0" hidden="1"/>
    </xf>
    <xf numFmtId="0" fontId="27" fillId="34" borderId="6" xfId="57" applyFont="1" applyFill="1" applyBorder="1" applyAlignment="1" applyProtection="1">
      <alignment horizontal="center" vertical="center" wrapText="1"/>
      <protection locked="0" hidden="1"/>
    </xf>
    <xf numFmtId="0" fontId="27" fillId="34" borderId="9" xfId="57" applyFont="1" applyFill="1" applyBorder="1" applyAlignment="1" applyProtection="1">
      <alignment horizontal="center" vertical="center" wrapText="1"/>
      <protection locked="0" hidden="1"/>
    </xf>
    <xf numFmtId="0" fontId="27" fillId="34" borderId="18" xfId="57" applyFont="1" applyFill="1" applyBorder="1" applyAlignment="1" applyProtection="1">
      <alignment horizontal="center" vertical="center" wrapText="1"/>
      <protection locked="0" hidden="1"/>
    </xf>
    <xf numFmtId="0" fontId="27" fillId="34" borderId="12" xfId="57" applyFont="1" applyFill="1" applyBorder="1" applyAlignment="1" applyProtection="1">
      <alignment horizontal="center" vertical="center" wrapText="1"/>
      <protection locked="0" hidden="1"/>
    </xf>
    <xf numFmtId="0" fontId="27" fillId="34" borderId="19" xfId="57" applyFont="1" applyFill="1" applyBorder="1" applyAlignment="1" applyProtection="1">
      <alignment horizontal="center" vertical="center" wrapText="1"/>
      <protection locked="0" hidden="1"/>
    </xf>
    <xf numFmtId="0" fontId="27" fillId="34" borderId="2" xfId="57" applyFont="1" applyFill="1" applyBorder="1" applyAlignment="1" applyProtection="1">
      <alignment horizontal="left" vertical="center" wrapText="1"/>
      <protection locked="0" hidden="1"/>
    </xf>
    <xf numFmtId="0" fontId="27" fillId="34" borderId="3" xfId="57" applyFont="1" applyFill="1" applyBorder="1" applyAlignment="1" applyProtection="1">
      <alignment horizontal="left" vertical="center" wrapText="1"/>
      <protection locked="0" hidden="1"/>
    </xf>
    <xf numFmtId="0" fontId="27" fillId="34" borderId="6" xfId="57" applyFont="1" applyFill="1" applyBorder="1" applyAlignment="1" applyProtection="1">
      <alignment horizontal="center" vertical="center"/>
      <protection locked="0" hidden="1"/>
    </xf>
    <xf numFmtId="0" fontId="27" fillId="34" borderId="9" xfId="57" applyFont="1" applyFill="1" applyBorder="1" applyAlignment="1" applyProtection="1">
      <alignment horizontal="center" vertical="center"/>
      <protection locked="0" hidden="1"/>
    </xf>
    <xf numFmtId="0" fontId="27" fillId="34" borderId="5" xfId="57" applyFont="1" applyFill="1" applyBorder="1" applyAlignment="1" applyProtection="1">
      <alignment horizontal="center" vertical="center"/>
      <protection locked="0" hidden="1"/>
    </xf>
    <xf numFmtId="0" fontId="27" fillId="34" borderId="9" xfId="57" applyFont="1" applyFill="1" applyBorder="1" applyAlignment="1" applyProtection="1">
      <alignment horizontal="center" vertical="center"/>
      <protection locked="0"/>
    </xf>
    <xf numFmtId="0" fontId="27" fillId="34" borderId="2" xfId="57" applyFont="1" applyFill="1" applyBorder="1" applyAlignment="1" applyProtection="1">
      <alignment horizontal="center" vertical="center" wrapText="1"/>
      <protection locked="0"/>
    </xf>
    <xf numFmtId="0" fontId="27" fillId="34" borderId="3" xfId="57" applyFont="1" applyFill="1" applyBorder="1" applyAlignment="1" applyProtection="1">
      <alignment horizontal="center" vertical="center" wrapText="1"/>
      <protection locked="0"/>
    </xf>
    <xf numFmtId="0" fontId="27" fillId="34" borderId="1" xfId="57" applyFont="1" applyFill="1" applyBorder="1" applyAlignment="1" applyProtection="1">
      <alignment horizontal="center" vertical="center"/>
      <protection locked="0"/>
    </xf>
    <xf numFmtId="0" fontId="27" fillId="34" borderId="2" xfId="57" applyFont="1" applyFill="1" applyBorder="1" applyAlignment="1" applyProtection="1">
      <alignment horizontal="center" vertical="center"/>
      <protection locked="0"/>
    </xf>
    <xf numFmtId="0" fontId="27" fillId="34" borderId="3" xfId="57" applyFont="1" applyFill="1" applyBorder="1" applyAlignment="1" applyProtection="1">
      <alignment horizontal="center" vertical="center"/>
      <protection locked="0"/>
    </xf>
    <xf numFmtId="0" fontId="31" fillId="34" borderId="1" xfId="57" applyFont="1" applyFill="1" applyBorder="1" applyAlignment="1" applyProtection="1">
      <alignment horizontal="center" vertical="center" wrapText="1"/>
      <protection locked="0"/>
    </xf>
    <xf numFmtId="0" fontId="27" fillId="34" borderId="1" xfId="57" applyFont="1" applyFill="1" applyBorder="1" applyAlignment="1" applyProtection="1">
      <alignment horizontal="center" vertical="center" wrapText="1"/>
      <protection locked="0"/>
    </xf>
    <xf numFmtId="0" fontId="30" fillId="34" borderId="2" xfId="0" applyFont="1" applyFill="1" applyBorder="1" applyAlignment="1" applyProtection="1">
      <alignment horizontal="center" vertical="center"/>
      <protection hidden="1"/>
    </xf>
    <xf numFmtId="0" fontId="30" fillId="34" borderId="4" xfId="0" applyFont="1" applyFill="1" applyBorder="1" applyAlignment="1" applyProtection="1">
      <alignment horizontal="center" vertical="center"/>
      <protection hidden="1"/>
    </xf>
    <xf numFmtId="0" fontId="30" fillId="34" borderId="3" xfId="0" applyFont="1" applyFill="1" applyBorder="1" applyAlignment="1" applyProtection="1">
      <alignment horizontal="center" vertical="center"/>
      <protection hidden="1"/>
    </xf>
    <xf numFmtId="0" fontId="27" fillId="34" borderId="2" xfId="0" applyFont="1" applyFill="1" applyBorder="1" applyAlignment="1" applyProtection="1">
      <alignment horizontal="center" vertical="center" textRotation="255" wrapText="1"/>
      <protection locked="0"/>
    </xf>
    <xf numFmtId="0" fontId="0" fillId="34" borderId="4" xfId="0" applyFill="1" applyBorder="1" applyAlignment="1" applyProtection="1">
      <alignment horizontal="center" vertical="center" textRotation="255" wrapText="1"/>
      <protection locked="0"/>
    </xf>
    <xf numFmtId="0" fontId="0" fillId="34" borderId="3" xfId="0" applyFill="1" applyBorder="1" applyAlignment="1" applyProtection="1">
      <alignment horizontal="center" vertical="center" textRotation="255" wrapText="1"/>
      <protection locked="0"/>
    </xf>
    <xf numFmtId="0" fontId="0" fillId="34" borderId="14" xfId="0" applyFill="1" applyBorder="1" applyAlignment="1" applyProtection="1">
      <alignment horizontal="center" vertical="center" textRotation="255" wrapText="1"/>
      <protection locked="0"/>
    </xf>
    <xf numFmtId="0" fontId="27" fillId="34" borderId="2" xfId="0" applyFont="1" applyFill="1" applyBorder="1" applyAlignment="1" applyProtection="1">
      <alignment horizontal="center" vertical="center" wrapText="1"/>
      <protection locked="0" hidden="1"/>
    </xf>
    <xf numFmtId="0" fontId="27" fillId="34" borderId="4" xfId="0" applyFont="1" applyFill="1" applyBorder="1" applyAlignment="1" applyProtection="1">
      <alignment horizontal="center" vertical="center" wrapText="1"/>
      <protection locked="0" hidden="1"/>
    </xf>
    <xf numFmtId="0" fontId="27" fillId="34" borderId="3" xfId="0" applyFont="1" applyFill="1" applyBorder="1" applyAlignment="1" applyProtection="1">
      <alignment horizontal="center" vertical="center" wrapText="1"/>
      <protection locked="0" hidden="1"/>
    </xf>
    <xf numFmtId="0" fontId="27" fillId="34" borderId="4" xfId="0" applyFont="1" applyFill="1" applyBorder="1" applyAlignment="1" applyProtection="1">
      <alignment horizontal="center" vertical="center"/>
      <protection locked="0"/>
    </xf>
    <xf numFmtId="0" fontId="27" fillId="34" borderId="6" xfId="0" applyFont="1" applyFill="1" applyBorder="1" applyAlignment="1" applyProtection="1">
      <alignment horizontal="left" vertical="center" wrapText="1"/>
      <protection locked="0"/>
    </xf>
    <xf numFmtId="0" fontId="27" fillId="34" borderId="9" xfId="0" applyFont="1" applyFill="1" applyBorder="1" applyAlignment="1" applyProtection="1">
      <alignment horizontal="left" vertical="center" wrapText="1"/>
      <protection locked="0"/>
    </xf>
    <xf numFmtId="0" fontId="27" fillId="34" borderId="5" xfId="0" applyFont="1" applyFill="1" applyBorder="1" applyAlignment="1" applyProtection="1">
      <alignment horizontal="left" vertical="center" wrapText="1"/>
      <protection locked="0"/>
    </xf>
    <xf numFmtId="0" fontId="27" fillId="34" borderId="0" xfId="0" applyFont="1" applyFill="1" applyAlignment="1" applyProtection="1">
      <alignment horizontal="center" vertical="center" wrapText="1"/>
      <protection locked="0"/>
    </xf>
    <xf numFmtId="0" fontId="27" fillId="34" borderId="0" xfId="0" applyFont="1" applyFill="1" applyAlignment="1" applyProtection="1">
      <alignment horizontal="center" vertical="center"/>
      <protection locked="0"/>
    </xf>
    <xf numFmtId="0" fontId="27" fillId="34" borderId="42" xfId="0" applyFont="1" applyFill="1" applyBorder="1" applyAlignment="1" applyProtection="1">
      <alignment horizontal="center" vertical="center"/>
      <protection locked="0"/>
    </xf>
    <xf numFmtId="0" fontId="27" fillId="34" borderId="43" xfId="0" applyFont="1" applyFill="1" applyBorder="1" applyAlignment="1" applyProtection="1">
      <alignment horizontal="center" vertical="center"/>
      <protection locked="0"/>
    </xf>
    <xf numFmtId="0" fontId="27" fillId="34" borderId="22" xfId="0" applyFont="1" applyFill="1" applyBorder="1" applyAlignment="1" applyProtection="1">
      <alignment horizontal="center" vertical="center"/>
      <protection locked="0"/>
    </xf>
    <xf numFmtId="0" fontId="27" fillId="34" borderId="2" xfId="0" applyFont="1" applyFill="1" applyBorder="1" applyAlignment="1" applyProtection="1">
      <alignment horizontal="center" vertical="center" textRotation="255"/>
      <protection locked="0" hidden="1"/>
    </xf>
    <xf numFmtId="0" fontId="27" fillId="34" borderId="4" xfId="0" applyFont="1" applyFill="1" applyBorder="1" applyAlignment="1" applyProtection="1">
      <alignment horizontal="center" vertical="center" textRotation="255"/>
      <protection locked="0" hidden="1"/>
    </xf>
    <xf numFmtId="0" fontId="27" fillId="34" borderId="3" xfId="0" applyFont="1" applyFill="1" applyBorder="1" applyAlignment="1" applyProtection="1">
      <alignment horizontal="center" vertical="center" textRotation="255"/>
      <protection locked="0" hidden="1"/>
    </xf>
    <xf numFmtId="0" fontId="27" fillId="34" borderId="4" xfId="0" applyFont="1" applyFill="1" applyBorder="1" applyAlignment="1" applyProtection="1">
      <alignment horizontal="center" vertical="center" textRotation="255" wrapText="1"/>
      <protection locked="0"/>
    </xf>
    <xf numFmtId="0" fontId="27" fillId="34" borderId="3" xfId="0" applyFont="1" applyFill="1" applyBorder="1" applyAlignment="1" applyProtection="1">
      <alignment horizontal="center" vertical="center" textRotation="255" wrapText="1"/>
      <protection locked="0"/>
    </xf>
    <xf numFmtId="0" fontId="27" fillId="34" borderId="41" xfId="0" applyFont="1" applyFill="1" applyBorder="1" applyAlignment="1" applyProtection="1">
      <alignment horizontal="center" vertical="center"/>
      <protection locked="0"/>
    </xf>
    <xf numFmtId="0" fontId="27" fillId="34" borderId="20" xfId="0" applyFont="1" applyFill="1" applyBorder="1" applyAlignment="1" applyProtection="1">
      <alignment horizontal="center" vertical="center"/>
      <protection locked="0"/>
    </xf>
    <xf numFmtId="0" fontId="27" fillId="34" borderId="15" xfId="0" applyFont="1" applyFill="1" applyBorder="1" applyAlignment="1" applyProtection="1">
      <alignment horizontal="center" vertical="center"/>
      <protection locked="0"/>
    </xf>
    <xf numFmtId="0" fontId="27" fillId="34" borderId="1" xfId="0" applyFont="1" applyFill="1" applyBorder="1" applyAlignment="1" applyProtection="1">
      <alignment horizontal="center" vertical="center" textRotation="255" wrapText="1"/>
      <protection locked="0" hidden="1"/>
    </xf>
    <xf numFmtId="0" fontId="27" fillId="34" borderId="14" xfId="0" applyFont="1" applyFill="1" applyBorder="1" applyAlignment="1" applyProtection="1">
      <alignment horizontal="center" vertical="center" wrapText="1"/>
      <protection locked="0" hidden="1"/>
    </xf>
    <xf numFmtId="0" fontId="27" fillId="34" borderId="2" xfId="0" applyFont="1" applyFill="1" applyBorder="1" applyAlignment="1" applyProtection="1">
      <alignment horizontal="center" vertical="center" textRotation="255"/>
      <protection locked="0"/>
    </xf>
    <xf numFmtId="0" fontId="0" fillId="34" borderId="4" xfId="0" applyFill="1" applyBorder="1" applyAlignment="1" applyProtection="1">
      <alignment horizontal="center" vertical="center" textRotation="255"/>
      <protection locked="0"/>
    </xf>
    <xf numFmtId="0" fontId="0" fillId="34" borderId="3" xfId="0" applyFill="1" applyBorder="1" applyAlignment="1" applyProtection="1">
      <alignment horizontal="center" vertical="center" textRotation="255"/>
      <protection locked="0"/>
    </xf>
    <xf numFmtId="177" fontId="28" fillId="0" borderId="1" xfId="58" applyNumberFormat="1" applyFont="1" applyBorder="1" applyAlignment="1" applyProtection="1">
      <alignment horizontal="right" vertical="center" wrapText="1"/>
      <protection locked="0"/>
    </xf>
    <xf numFmtId="177" fontId="60" fillId="34" borderId="1" xfId="58" applyNumberFormat="1" applyFont="1" applyFill="1" applyBorder="1" applyAlignment="1" applyProtection="1">
      <alignment horizontal="right" vertical="center" wrapText="1"/>
      <protection locked="0"/>
    </xf>
    <xf numFmtId="2" fontId="28" fillId="0" borderId="3" xfId="0" applyNumberFormat="1" applyFont="1" applyBorder="1" applyAlignment="1">
      <alignment horizontal="right" vertical="center"/>
    </xf>
    <xf numFmtId="177" fontId="35" fillId="0" borderId="1" xfId="58" applyNumberFormat="1" applyFont="1" applyBorder="1" applyAlignment="1" applyProtection="1">
      <alignment horizontal="right" vertical="center" wrapText="1"/>
      <protection locked="0"/>
    </xf>
    <xf numFmtId="177" fontId="62" fillId="0" borderId="1" xfId="58" applyNumberFormat="1" applyFont="1" applyBorder="1" applyAlignment="1" applyProtection="1">
      <alignment horizontal="right" vertical="center" wrapText="1"/>
      <protection locked="0"/>
    </xf>
    <xf numFmtId="177" fontId="28" fillId="34" borderId="1" xfId="58" applyNumberFormat="1" applyFont="1" applyFill="1" applyBorder="1" applyAlignment="1" applyProtection="1">
      <alignment horizontal="right" vertical="center" wrapText="1"/>
      <protection locked="0"/>
    </xf>
    <xf numFmtId="49" fontId="28" fillId="0" borderId="1" xfId="58" applyNumberFormat="1" applyFont="1" applyBorder="1" applyAlignment="1" applyProtection="1">
      <alignment horizontal="center" vertical="center" wrapText="1"/>
      <protection locked="0"/>
    </xf>
    <xf numFmtId="188" fontId="28" fillId="0" borderId="1" xfId="58" applyNumberFormat="1" applyFont="1" applyBorder="1" applyAlignment="1" applyProtection="1">
      <alignment horizontal="center" vertical="center" wrapText="1"/>
      <protection locked="0"/>
    </xf>
    <xf numFmtId="0" fontId="28" fillId="0" borderId="1" xfId="58" applyFont="1" applyBorder="1" applyAlignment="1" applyProtection="1">
      <alignment horizontal="center" vertical="center" wrapText="1"/>
      <protection locked="0"/>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00000000-0005-0000-0000-00001E000000}"/>
    <cellStyle name="ハイパーリンク 3" xfId="69" xr:uid="{00000000-0005-0000-0000-00001F000000}"/>
    <cellStyle name="メモ 2" xfId="28" xr:uid="{00000000-0005-0000-0000-000020000000}"/>
    <cellStyle name="リンク セル 2" xfId="29" xr:uid="{00000000-0005-0000-0000-000021000000}"/>
    <cellStyle name="悪い 2" xfId="30" xr:uid="{00000000-0005-0000-0000-000022000000}"/>
    <cellStyle name="計算 2" xfId="31" xr:uid="{00000000-0005-0000-0000-000023000000}"/>
    <cellStyle name="警告文 2" xfId="32" xr:uid="{00000000-0005-0000-0000-000024000000}"/>
    <cellStyle name="桁区切り" xfId="33" builtinId="6"/>
    <cellStyle name="桁区切り 2" xfId="34" xr:uid="{00000000-0005-0000-0000-000026000000}"/>
    <cellStyle name="桁区切り 3" xfId="35" xr:uid="{00000000-0005-0000-0000-000027000000}"/>
    <cellStyle name="桁区切り 4" xfId="36" xr:uid="{00000000-0005-0000-0000-000028000000}"/>
    <cellStyle name="桁区切り 5" xfId="37" xr:uid="{00000000-0005-0000-0000-000029000000}"/>
    <cellStyle name="見出し 1 2" xfId="38" xr:uid="{00000000-0005-0000-0000-00002A000000}"/>
    <cellStyle name="見出し 2 2" xfId="39" xr:uid="{00000000-0005-0000-0000-00002B000000}"/>
    <cellStyle name="見出し 3 2" xfId="40" xr:uid="{00000000-0005-0000-0000-00002C000000}"/>
    <cellStyle name="見出し 4 2" xfId="41" xr:uid="{00000000-0005-0000-0000-00002D000000}"/>
    <cellStyle name="集計 2" xfId="42" xr:uid="{00000000-0005-0000-0000-00002E000000}"/>
    <cellStyle name="出力 2" xfId="43" xr:uid="{00000000-0005-0000-0000-00002F000000}"/>
    <cellStyle name="説明文 2" xfId="44" xr:uid="{00000000-0005-0000-0000-000030000000}"/>
    <cellStyle name="入力 2" xfId="45" xr:uid="{00000000-0005-0000-0000-000031000000}"/>
    <cellStyle name="標準" xfId="0" builtinId="0"/>
    <cellStyle name="標準 10" xfId="72" xr:uid="{00000000-0005-0000-0000-000033000000}"/>
    <cellStyle name="標準 2" xfId="46" xr:uid="{00000000-0005-0000-0000-000034000000}"/>
    <cellStyle name="標準 2 2" xfId="47" xr:uid="{00000000-0005-0000-0000-000035000000}"/>
    <cellStyle name="標準 2 3" xfId="48" xr:uid="{00000000-0005-0000-0000-000036000000}"/>
    <cellStyle name="標準 2 4" xfId="66" xr:uid="{00000000-0005-0000-0000-000037000000}"/>
    <cellStyle name="標準 2 4 2" xfId="70" xr:uid="{00000000-0005-0000-0000-000038000000}"/>
    <cellStyle name="標準 3" xfId="49" xr:uid="{00000000-0005-0000-0000-000039000000}"/>
    <cellStyle name="標準 4" xfId="50" xr:uid="{00000000-0005-0000-0000-00003A000000}"/>
    <cellStyle name="標準 5" xfId="51" xr:uid="{00000000-0005-0000-0000-00003B000000}"/>
    <cellStyle name="標準 6" xfId="52" xr:uid="{00000000-0005-0000-0000-00003C000000}"/>
    <cellStyle name="標準 7" xfId="53" xr:uid="{00000000-0005-0000-0000-00003D000000}"/>
    <cellStyle name="標準 8" xfId="54" xr:uid="{00000000-0005-0000-0000-00003E000000}"/>
    <cellStyle name="標準 9" xfId="64" xr:uid="{00000000-0005-0000-0000-00003F000000}"/>
    <cellStyle name="標準 9 2" xfId="68" xr:uid="{00000000-0005-0000-0000-000040000000}"/>
    <cellStyle name="標準_17年度　概況様式集(18年度参考用)" xfId="55" xr:uid="{00000000-0005-0000-0000-000041000000}"/>
    <cellStyle name="標準_テンプレート案060809" xfId="56" xr:uid="{00000000-0005-0000-0000-000042000000}"/>
    <cellStyle name="標準_回答　地盤沈下の概況様式（国提出）　差替え" xfId="57" xr:uid="{00000000-0005-0000-0000-000043000000}"/>
    <cellStyle name="標準_関東平野南部（東京都）" xfId="58" xr:uid="{00000000-0005-0000-0000-000044000000}"/>
    <cellStyle name="標準_関東平野北部（栃木県）" xfId="59" xr:uid="{00000000-0005-0000-0000-000045000000}"/>
    <cellStyle name="標準_青森平野" xfId="60" xr:uid="{00000000-0005-0000-0000-000046000000}"/>
    <cellStyle name="標準_地盤沈下の概況様式" xfId="61" xr:uid="{00000000-0005-0000-0000-000047000000}"/>
    <cellStyle name="標準_調査票（enquete）" xfId="62" xr:uid="{00000000-0005-0000-0000-000048000000}"/>
    <cellStyle name="良い 2" xfId="63" xr:uid="{00000000-0005-0000-0000-000049000000}"/>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14"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REF!"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REF!"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REF!"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Radio" firstButton="1"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5299" name="Button 3" hidden="1">
              <a:extLst>
                <a:ext uri="{63B3BB69-23CF-44E3-9099-C40C66FF867C}">
                  <a14:compatExt spid="_x0000_s55299"/>
                </a:ext>
                <a:ext uri="{FF2B5EF4-FFF2-40B4-BE49-F238E27FC236}">
                  <a16:creationId xmlns:a16="http://schemas.microsoft.com/office/drawing/2014/main" id="{00000000-0008-0000-0000-000003D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565150</xdr:colOff>
          <xdr:row>12</xdr:row>
          <xdr:rowOff>241300</xdr:rowOff>
        </xdr:from>
        <xdr:to>
          <xdr:col>4</xdr:col>
          <xdr:colOff>317500</xdr:colOff>
          <xdr:row>16</xdr:row>
          <xdr:rowOff>209550</xdr:rowOff>
        </xdr:to>
        <xdr:sp macro="" textlink="">
          <xdr:nvSpPr>
            <xdr:cNvPr id="55300" name="Button 4" hidden="1">
              <a:extLst>
                <a:ext uri="{63B3BB69-23CF-44E3-9099-C40C66FF867C}">
                  <a14:compatExt spid="_x0000_s55300"/>
                </a:ext>
                <a:ext uri="{FF2B5EF4-FFF2-40B4-BE49-F238E27FC236}">
                  <a16:creationId xmlns:a16="http://schemas.microsoft.com/office/drawing/2014/main" id="{00000000-0008-0000-0000-000004D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203200</xdr:colOff>
          <xdr:row>16</xdr:row>
          <xdr:rowOff>222250</xdr:rowOff>
        </xdr:to>
        <xdr:sp macro="" textlink="">
          <xdr:nvSpPr>
            <xdr:cNvPr id="55302" name="Button 6" hidden="1">
              <a:extLst>
                <a:ext uri="{63B3BB69-23CF-44E3-9099-C40C66FF867C}">
                  <a14:compatExt spid="_x0000_s55302"/>
                </a:ext>
                <a:ext uri="{FF2B5EF4-FFF2-40B4-BE49-F238E27FC236}">
                  <a16:creationId xmlns:a16="http://schemas.microsoft.com/office/drawing/2014/main" id="{00000000-0008-0000-0000-000006D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5303" name="Button 7" hidden="1">
              <a:extLst>
                <a:ext uri="{63B3BB69-23CF-44E3-9099-C40C66FF867C}">
                  <a14:compatExt spid="_x0000_s55303"/>
                </a:ext>
                <a:ext uri="{FF2B5EF4-FFF2-40B4-BE49-F238E27FC236}">
                  <a16:creationId xmlns:a16="http://schemas.microsoft.com/office/drawing/2014/main" id="{00000000-0008-0000-0000-000007D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5304" name="Button 8" hidden="1">
              <a:extLst>
                <a:ext uri="{63B3BB69-23CF-44E3-9099-C40C66FF867C}">
                  <a14:compatExt spid="_x0000_s55304"/>
                </a:ext>
                <a:ext uri="{FF2B5EF4-FFF2-40B4-BE49-F238E27FC236}">
                  <a16:creationId xmlns:a16="http://schemas.microsoft.com/office/drawing/2014/main" id="{00000000-0008-0000-0000-000008D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5305" name="Button 9" hidden="1">
              <a:extLst>
                <a:ext uri="{63B3BB69-23CF-44E3-9099-C40C66FF867C}">
                  <a14:compatExt spid="_x0000_s55305"/>
                </a:ext>
                <a:ext uri="{FF2B5EF4-FFF2-40B4-BE49-F238E27FC236}">
                  <a16:creationId xmlns:a16="http://schemas.microsoft.com/office/drawing/2014/main" id="{00000000-0008-0000-0000-000009D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5306" name="Button 10" hidden="1">
              <a:extLst>
                <a:ext uri="{63B3BB69-23CF-44E3-9099-C40C66FF867C}">
                  <a14:compatExt spid="_x0000_s55306"/>
                </a:ext>
                <a:ext uri="{FF2B5EF4-FFF2-40B4-BE49-F238E27FC236}">
                  <a16:creationId xmlns:a16="http://schemas.microsoft.com/office/drawing/2014/main" id="{00000000-0008-0000-0000-00000AD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241300</xdr:rowOff>
        </xdr:from>
        <xdr:to>
          <xdr:col>8</xdr:col>
          <xdr:colOff>19050</xdr:colOff>
          <xdr:row>16</xdr:row>
          <xdr:rowOff>209550</xdr:rowOff>
        </xdr:to>
        <xdr:sp macro="" textlink="">
          <xdr:nvSpPr>
            <xdr:cNvPr id="55307" name="Button 11" hidden="1">
              <a:extLst>
                <a:ext uri="{63B3BB69-23CF-44E3-9099-C40C66FF867C}">
                  <a14:compatExt spid="_x0000_s55307"/>
                </a:ext>
                <a:ext uri="{FF2B5EF4-FFF2-40B4-BE49-F238E27FC236}">
                  <a16:creationId xmlns:a16="http://schemas.microsoft.com/office/drawing/2014/main" id="{00000000-0008-0000-0000-00000BD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88900</xdr:colOff>
          <xdr:row>1</xdr:row>
          <xdr:rowOff>0</xdr:rowOff>
        </xdr:from>
        <xdr:to>
          <xdr:col>5</xdr:col>
          <xdr:colOff>1543050</xdr:colOff>
          <xdr:row>1</xdr:row>
          <xdr:rowOff>133350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284167" y="225490"/>
              <a:ext cx="1458685" cy="136071"/>
              <a:chOff x="6326009" y="479072"/>
              <a:chExt cx="1454148" cy="246945"/>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300-000006E40000}"/>
                  </a:ext>
                </a:extLst>
              </xdr:cNvPr>
              <xdr:cNvSpPr/>
            </xdr:nvSpPr>
            <xdr:spPr bwMode="auto">
              <a:xfrm>
                <a:off x="6326009" y="479072"/>
                <a:ext cx="711201" cy="2469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300-000007E40000}"/>
                  </a:ext>
                </a:extLst>
              </xdr:cNvPr>
              <xdr:cNvSpPr/>
            </xdr:nvSpPr>
            <xdr:spPr bwMode="auto">
              <a:xfrm>
                <a:off x="7145157" y="479072"/>
                <a:ext cx="635000" cy="2469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234950</xdr:colOff>
          <xdr:row>1</xdr:row>
          <xdr:rowOff>0</xdr:rowOff>
        </xdr:from>
        <xdr:to>
          <xdr:col>8</xdr:col>
          <xdr:colOff>0</xdr:colOff>
          <xdr:row>1</xdr:row>
          <xdr:rowOff>184150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5496379" y="226786"/>
              <a:ext cx="753835" cy="184150"/>
              <a:chOff x="6223138" y="317541"/>
              <a:chExt cx="1822514" cy="381000"/>
            </a:xfrm>
          </xdr:grpSpPr>
          <xdr:sp macro="" textlink="">
            <xdr:nvSpPr>
              <xdr:cNvPr id="59394" name="Option Button 2" hidden="1">
                <a:extLst>
                  <a:ext uri="{63B3BB69-23CF-44E3-9099-C40C66FF867C}">
                    <a14:compatExt spid="_x0000_s59394"/>
                  </a:ext>
                  <a:ext uri="{FF2B5EF4-FFF2-40B4-BE49-F238E27FC236}">
                    <a16:creationId xmlns:a16="http://schemas.microsoft.com/office/drawing/2014/main" id="{00000000-0008-0000-0400-000002E80000}"/>
                  </a:ext>
                </a:extLst>
              </xdr:cNvPr>
              <xdr:cNvSpPr/>
            </xdr:nvSpPr>
            <xdr:spPr bwMode="auto">
              <a:xfrm>
                <a:off x="6223138" y="317541"/>
                <a:ext cx="1090506"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59395" name="Option Button 3" hidden="1">
                <a:extLst>
                  <a:ext uri="{63B3BB69-23CF-44E3-9099-C40C66FF867C}">
                    <a14:compatExt spid="_x0000_s59395"/>
                  </a:ext>
                  <a:ext uri="{FF2B5EF4-FFF2-40B4-BE49-F238E27FC236}">
                    <a16:creationId xmlns:a16="http://schemas.microsoft.com/office/drawing/2014/main" id="{00000000-0008-0000-0400-000003E80000}"/>
                  </a:ext>
                </a:extLst>
              </xdr:cNvPr>
              <xdr:cNvSpPr/>
            </xdr:nvSpPr>
            <xdr:spPr bwMode="auto">
              <a:xfrm>
                <a:off x="6963743" y="350253"/>
                <a:ext cx="1081909" cy="3408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831850</xdr:colOff>
          <xdr:row>1</xdr:row>
          <xdr:rowOff>0</xdr:rowOff>
        </xdr:from>
        <xdr:to>
          <xdr:col>11</xdr:col>
          <xdr:colOff>431800</xdr:colOff>
          <xdr:row>2</xdr:row>
          <xdr:rowOff>41275</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6874328" y="225490"/>
              <a:ext cx="1276739" cy="234755"/>
              <a:chOff x="3968736" y="342912"/>
              <a:chExt cx="1276339" cy="336547"/>
            </a:xfrm>
          </xdr:grpSpPr>
          <xdr:sp macro="" textlink="">
            <xdr:nvSpPr>
              <xdr:cNvPr id="60420" name="Option Button 4" hidden="1">
                <a:extLst>
                  <a:ext uri="{63B3BB69-23CF-44E3-9099-C40C66FF867C}">
                    <a14:compatExt spid="_x0000_s60420"/>
                  </a:ext>
                  <a:ext uri="{FF2B5EF4-FFF2-40B4-BE49-F238E27FC236}">
                    <a16:creationId xmlns:a16="http://schemas.microsoft.com/office/drawing/2014/main" id="{00000000-0008-0000-0500-000004EC0000}"/>
                  </a:ext>
                </a:extLst>
              </xdr:cNvPr>
              <xdr:cNvSpPr/>
            </xdr:nvSpPr>
            <xdr:spPr bwMode="auto">
              <a:xfrm>
                <a:off x="3968736" y="342912"/>
                <a:ext cx="647689" cy="3365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60421" name="Option Button 5" hidden="1">
                <a:extLst>
                  <a:ext uri="{63B3BB69-23CF-44E3-9099-C40C66FF867C}">
                    <a14:compatExt spid="_x0000_s60421"/>
                  </a:ext>
                  <a:ext uri="{FF2B5EF4-FFF2-40B4-BE49-F238E27FC236}">
                    <a16:creationId xmlns:a16="http://schemas.microsoft.com/office/drawing/2014/main" id="{00000000-0008-0000-0500-000005EC0000}"/>
                  </a:ext>
                </a:extLst>
              </xdr:cNvPr>
              <xdr:cNvSpPr/>
            </xdr:nvSpPr>
            <xdr:spPr bwMode="auto">
              <a:xfrm>
                <a:off x="4616425" y="387350"/>
                <a:ext cx="6286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15</xdr:col>
      <xdr:colOff>165100</xdr:colOff>
      <xdr:row>1</xdr:row>
      <xdr:rowOff>0</xdr:rowOff>
    </xdr:from>
    <xdr:to>
      <xdr:col>17</xdr:col>
      <xdr:colOff>355600</xdr:colOff>
      <xdr:row>1</xdr:row>
      <xdr:rowOff>31750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7596673" y="225490"/>
          <a:ext cx="1411256" cy="32657"/>
          <a:chOff x="7283450" y="184150"/>
          <a:chExt cx="1333500" cy="304800"/>
        </a:xfrm>
      </xdr:grpSpPr>
      <xdr:sp macro="" textlink="">
        <xdr:nvSpPr>
          <xdr:cNvPr id="45058" name="Option Button 2" hidden="1">
            <a:extLst>
              <a:ext uri="{63B3BB69-23CF-44E3-9099-C40C66FF867C}">
                <a14:compatExt xmlns:a14="http://schemas.microsoft.com/office/drawing/2010/main" spid="_x0000_s45058"/>
              </a:ext>
              <a:ext uri="{FF2B5EF4-FFF2-40B4-BE49-F238E27FC236}">
                <a16:creationId xmlns:a16="http://schemas.microsoft.com/office/drawing/2014/main" id="{00000000-0008-0000-0800-000002B00000}"/>
              </a:ext>
            </a:extLst>
          </xdr:cNvPr>
          <xdr:cNvSpPr/>
        </xdr:nvSpPr>
        <xdr:spPr bwMode="auto">
          <a:xfrm>
            <a:off x="7283450" y="184150"/>
            <a:ext cx="5969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45059" name="Option Button 3" hidden="1">
            <a:extLst>
              <a:ext uri="{63B3BB69-23CF-44E3-9099-C40C66FF867C}">
                <a14:compatExt xmlns:a14="http://schemas.microsoft.com/office/drawing/2010/main" spid="_x0000_s45059"/>
              </a:ext>
              <a:ext uri="{FF2B5EF4-FFF2-40B4-BE49-F238E27FC236}">
                <a16:creationId xmlns:a16="http://schemas.microsoft.com/office/drawing/2014/main" id="{00000000-0008-0000-0800-000003B00000}"/>
              </a:ext>
            </a:extLst>
          </xdr:cNvPr>
          <xdr:cNvSpPr/>
        </xdr:nvSpPr>
        <xdr:spPr bwMode="auto">
          <a:xfrm>
            <a:off x="8070850" y="209550"/>
            <a:ext cx="546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mc:AlternateContent xmlns:mc="http://schemas.openxmlformats.org/markup-compatibility/2006">
    <mc:Choice xmlns:a14="http://schemas.microsoft.com/office/drawing/2010/main" Requires="a14">
      <xdr:twoCellAnchor>
        <xdr:from>
          <xdr:col>15</xdr:col>
          <xdr:colOff>165100</xdr:colOff>
          <xdr:row>1</xdr:row>
          <xdr:rowOff>0</xdr:rowOff>
        </xdr:from>
        <xdr:to>
          <xdr:col>17</xdr:col>
          <xdr:colOff>355600</xdr:colOff>
          <xdr:row>1</xdr:row>
          <xdr:rowOff>31750</xdr:rowOff>
        </xdr:to>
        <xdr:grpSp>
          <xdr:nvGrpSpPr>
            <xdr:cNvPr id="45061" name="Group 5">
              <a:extLst>
                <a:ext uri="{FF2B5EF4-FFF2-40B4-BE49-F238E27FC236}">
                  <a16:creationId xmlns:a16="http://schemas.microsoft.com/office/drawing/2014/main" id="{00000000-0008-0000-0800-000005B00000}"/>
                </a:ext>
              </a:extLst>
            </xdr:cNvPr>
            <xdr:cNvGrpSpPr>
              <a:grpSpLocks/>
            </xdr:cNvGrpSpPr>
          </xdr:nvGrpSpPr>
          <xdr:grpSpPr bwMode="auto">
            <a:xfrm>
              <a:off x="7596673" y="225490"/>
              <a:ext cx="1411256" cy="32657"/>
              <a:chOff x="72834" y="1841"/>
              <a:chExt cx="13335" cy="3048"/>
            </a:xfrm>
          </xdr:grpSpPr>
          <xdr:sp macro="" textlink="">
            <xdr:nvSpPr>
              <xdr:cNvPr id="6" name="Option Button 2" hidden="1">
                <a:extLst>
                  <a:ext uri="{63B3BB69-23CF-44E3-9099-C40C66FF867C}">
                    <a14:compatExt spid="_x0000_s6"/>
                  </a:ext>
                  <a:ext uri="{FF2B5EF4-FFF2-40B4-BE49-F238E27FC236}">
                    <a16:creationId xmlns:a16="http://schemas.microsoft.com/office/drawing/2014/main" id="{00000000-0008-0000-0800-000006000000}"/>
                  </a:ext>
                </a:extLst>
              </xdr:cNvPr>
              <xdr:cNvSpPr/>
            </xdr:nvSpPr>
            <xdr:spPr bwMode="auto">
              <a:xfrm>
                <a:off x="72834" y="1841"/>
                <a:ext cx="5969" cy="30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7" name="Option Button 3" hidden="1">
                <a:extLst>
                  <a:ext uri="{63B3BB69-23CF-44E3-9099-C40C66FF867C}">
                    <a14:compatExt spid="_x0000_s7"/>
                  </a:ext>
                  <a:ext uri="{FF2B5EF4-FFF2-40B4-BE49-F238E27FC236}">
                    <a16:creationId xmlns:a16="http://schemas.microsoft.com/office/drawing/2014/main" id="{00000000-0008-0000-0800-000007000000}"/>
                  </a:ext>
                </a:extLst>
              </xdr:cNvPr>
              <xdr:cNvSpPr/>
            </xdr:nvSpPr>
            <xdr:spPr bwMode="auto">
              <a:xfrm>
                <a:off x="80708" y="2095"/>
                <a:ext cx="5461"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165100</xdr:colOff>
          <xdr:row>1</xdr:row>
          <xdr:rowOff>0</xdr:rowOff>
        </xdr:from>
        <xdr:to>
          <xdr:col>16</xdr:col>
          <xdr:colOff>12700</xdr:colOff>
          <xdr:row>1</xdr:row>
          <xdr:rowOff>31750</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8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165100</xdr:colOff>
          <xdr:row>1</xdr:row>
          <xdr:rowOff>0</xdr:rowOff>
        </xdr:from>
        <xdr:to>
          <xdr:col>16</xdr:col>
          <xdr:colOff>12700</xdr:colOff>
          <xdr:row>1</xdr:row>
          <xdr:rowOff>31750</xdr:rowOff>
        </xdr:to>
        <xdr:sp macro="" textlink="">
          <xdr:nvSpPr>
            <xdr:cNvPr id="63492" name="Option Button 4" hidden="1">
              <a:extLst>
                <a:ext uri="{63B3BB69-23CF-44E3-9099-C40C66FF867C}">
                  <a14:compatExt spid="_x0000_s63492"/>
                </a:ext>
                <a:ext uri="{FF2B5EF4-FFF2-40B4-BE49-F238E27FC236}">
                  <a16:creationId xmlns:a16="http://schemas.microsoft.com/office/drawing/2014/main" id="{00000000-0008-0000-08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165100</xdr:colOff>
          <xdr:row>1</xdr:row>
          <xdr:rowOff>0</xdr:rowOff>
        </xdr:from>
        <xdr:to>
          <xdr:col>16</xdr:col>
          <xdr:colOff>38100</xdr:colOff>
          <xdr:row>1</xdr:row>
          <xdr:rowOff>31750</xdr:rowOff>
        </xdr:to>
        <xdr:sp macro="" textlink="">
          <xdr:nvSpPr>
            <xdr:cNvPr id="63494" name="Option Button 6" hidden="1">
              <a:extLst>
                <a:ext uri="{63B3BB69-23CF-44E3-9099-C40C66FF867C}">
                  <a14:compatExt spid="_x0000_s63494"/>
                </a:ext>
                <a:ext uri="{FF2B5EF4-FFF2-40B4-BE49-F238E27FC236}">
                  <a16:creationId xmlns:a16="http://schemas.microsoft.com/office/drawing/2014/main" id="{00000000-0008-0000-0800-00000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1</xdr:row>
          <xdr:rowOff>0</xdr:rowOff>
        </xdr:from>
        <xdr:to>
          <xdr:col>17</xdr:col>
          <xdr:colOff>355600</xdr:colOff>
          <xdr:row>1</xdr:row>
          <xdr:rowOff>31750</xdr:rowOff>
        </xdr:to>
        <xdr:sp macro="" textlink="">
          <xdr:nvSpPr>
            <xdr:cNvPr id="63493" name="Option Button 3" hidden="1">
              <a:extLst>
                <a:ext uri="{63B3BB69-23CF-44E3-9099-C40C66FF867C}">
                  <a14:compatExt spid="_x0000_s63493"/>
                </a:ext>
                <a:ext uri="{FF2B5EF4-FFF2-40B4-BE49-F238E27FC236}">
                  <a16:creationId xmlns:a16="http://schemas.microsoft.com/office/drawing/2014/main" id="{00000000-0008-0000-0800-00000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165100</xdr:colOff>
          <xdr:row>1</xdr:row>
          <xdr:rowOff>0</xdr:rowOff>
        </xdr:from>
        <xdr:to>
          <xdr:col>16</xdr:col>
          <xdr:colOff>44450</xdr:colOff>
          <xdr:row>1</xdr:row>
          <xdr:rowOff>31750</xdr:rowOff>
        </xdr:to>
        <xdr:sp macro="" textlink="">
          <xdr:nvSpPr>
            <xdr:cNvPr id="63496" name="Option Button 8" hidden="1">
              <a:extLst>
                <a:ext uri="{63B3BB69-23CF-44E3-9099-C40C66FF867C}">
                  <a14:compatExt spid="_x0000_s63496"/>
                </a:ext>
                <a:ext uri="{FF2B5EF4-FFF2-40B4-BE49-F238E27FC236}">
                  <a16:creationId xmlns:a16="http://schemas.microsoft.com/office/drawing/2014/main" id="{00000000-0008-0000-0800-00000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1</xdr:row>
          <xdr:rowOff>0</xdr:rowOff>
        </xdr:from>
        <xdr:to>
          <xdr:col>17</xdr:col>
          <xdr:colOff>355600</xdr:colOff>
          <xdr:row>1</xdr:row>
          <xdr:rowOff>25400</xdr:rowOff>
        </xdr:to>
        <xdr:sp macro="" textlink="">
          <xdr:nvSpPr>
            <xdr:cNvPr id="63495" name="Option Button 7" hidden="1">
              <a:extLst>
                <a:ext uri="{63B3BB69-23CF-44E3-9099-C40C66FF867C}">
                  <a14:compatExt spid="_x0000_s63495"/>
                </a:ext>
                <a:ext uri="{FF2B5EF4-FFF2-40B4-BE49-F238E27FC236}">
                  <a16:creationId xmlns:a16="http://schemas.microsoft.com/office/drawing/2014/main" id="{00000000-0008-0000-0800-00000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165100</xdr:colOff>
          <xdr:row>1</xdr:row>
          <xdr:rowOff>0</xdr:rowOff>
        </xdr:from>
        <xdr:to>
          <xdr:col>16</xdr:col>
          <xdr:colOff>44450</xdr:colOff>
          <xdr:row>1</xdr:row>
          <xdr:rowOff>31750</xdr:rowOff>
        </xdr:to>
        <xdr:sp macro="" textlink="">
          <xdr:nvSpPr>
            <xdr:cNvPr id="63498" name="Option Button 10" hidden="1">
              <a:extLst>
                <a:ext uri="{63B3BB69-23CF-44E3-9099-C40C66FF867C}">
                  <a14:compatExt spid="_x0000_s63498"/>
                </a:ext>
                <a:ext uri="{FF2B5EF4-FFF2-40B4-BE49-F238E27FC236}">
                  <a16:creationId xmlns:a16="http://schemas.microsoft.com/office/drawing/2014/main" id="{00000000-0008-0000-0800-00000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1</xdr:row>
          <xdr:rowOff>0</xdr:rowOff>
        </xdr:from>
        <xdr:to>
          <xdr:col>17</xdr:col>
          <xdr:colOff>355600</xdr:colOff>
          <xdr:row>1</xdr:row>
          <xdr:rowOff>25400</xdr:rowOff>
        </xdr:to>
        <xdr:sp macro="" textlink="">
          <xdr:nvSpPr>
            <xdr:cNvPr id="63497" name="Option Button 9" hidden="1">
              <a:extLst>
                <a:ext uri="{63B3BB69-23CF-44E3-9099-C40C66FF867C}">
                  <a14:compatExt spid="_x0000_s63497"/>
                </a:ext>
                <a:ext uri="{FF2B5EF4-FFF2-40B4-BE49-F238E27FC236}">
                  <a16:creationId xmlns:a16="http://schemas.microsoft.com/office/drawing/2014/main" id="{00000000-0008-0000-0800-00000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165100</xdr:colOff>
          <xdr:row>1</xdr:row>
          <xdr:rowOff>0</xdr:rowOff>
        </xdr:from>
        <xdr:to>
          <xdr:col>16</xdr:col>
          <xdr:colOff>44450</xdr:colOff>
          <xdr:row>1</xdr:row>
          <xdr:rowOff>31750</xdr:rowOff>
        </xdr:to>
        <xdr:sp macro="" textlink="">
          <xdr:nvSpPr>
            <xdr:cNvPr id="63500" name="Option Button 12" hidden="1">
              <a:extLst>
                <a:ext uri="{63B3BB69-23CF-44E3-9099-C40C66FF867C}">
                  <a14:compatExt spid="_x0000_s63500"/>
                </a:ext>
                <a:ext uri="{FF2B5EF4-FFF2-40B4-BE49-F238E27FC236}">
                  <a16:creationId xmlns:a16="http://schemas.microsoft.com/office/drawing/2014/main" id="{00000000-0008-0000-0800-00000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1</xdr:row>
          <xdr:rowOff>0</xdr:rowOff>
        </xdr:from>
        <xdr:to>
          <xdr:col>17</xdr:col>
          <xdr:colOff>355600</xdr:colOff>
          <xdr:row>1</xdr:row>
          <xdr:rowOff>25400</xdr:rowOff>
        </xdr:to>
        <xdr:sp macro="" textlink="">
          <xdr:nvSpPr>
            <xdr:cNvPr id="63499" name="Option Button 11" hidden="1">
              <a:extLst>
                <a:ext uri="{63B3BB69-23CF-44E3-9099-C40C66FF867C}">
                  <a14:compatExt spid="_x0000_s63499"/>
                </a:ext>
                <a:ext uri="{FF2B5EF4-FFF2-40B4-BE49-F238E27FC236}">
                  <a16:creationId xmlns:a16="http://schemas.microsoft.com/office/drawing/2014/main" id="{00000000-0008-0000-0800-00000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165100</xdr:colOff>
          <xdr:row>1</xdr:row>
          <xdr:rowOff>0</xdr:rowOff>
        </xdr:from>
        <xdr:to>
          <xdr:col>16</xdr:col>
          <xdr:colOff>38100</xdr:colOff>
          <xdr:row>1</xdr:row>
          <xdr:rowOff>31750</xdr:rowOff>
        </xdr:to>
        <xdr:sp macro="" textlink="">
          <xdr:nvSpPr>
            <xdr:cNvPr id="63502" name="Option Button 14" hidden="1">
              <a:extLst>
                <a:ext uri="{63B3BB69-23CF-44E3-9099-C40C66FF867C}">
                  <a14:compatExt spid="_x0000_s63502"/>
                </a:ext>
                <a:ext uri="{FF2B5EF4-FFF2-40B4-BE49-F238E27FC236}">
                  <a16:creationId xmlns:a16="http://schemas.microsoft.com/office/drawing/2014/main" id="{00000000-0008-0000-0800-00000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1</xdr:row>
          <xdr:rowOff>0</xdr:rowOff>
        </xdr:from>
        <xdr:to>
          <xdr:col>17</xdr:col>
          <xdr:colOff>355600</xdr:colOff>
          <xdr:row>1</xdr:row>
          <xdr:rowOff>31750</xdr:rowOff>
        </xdr:to>
        <xdr:sp macro="" textlink="">
          <xdr:nvSpPr>
            <xdr:cNvPr id="63501" name="Option Button 13" hidden="1">
              <a:extLst>
                <a:ext uri="{63B3BB69-23CF-44E3-9099-C40C66FF867C}">
                  <a14:compatExt spid="_x0000_s63501"/>
                </a:ext>
                <a:ext uri="{FF2B5EF4-FFF2-40B4-BE49-F238E27FC236}">
                  <a16:creationId xmlns:a16="http://schemas.microsoft.com/office/drawing/2014/main" id="{00000000-0008-0000-0800-00000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53" dataDxfId="52" headerRowCellStyle="標準_調査票（enquete）" dataCellStyle="標準_調査票（enquete）">
  <autoFilter ref="B10:AV15" xr:uid="{00000000-0009-0000-0100-000001000000}"/>
  <tableColumns count="47">
    <tableColumn id="1" xr3:uid="{00000000-0010-0000-0000-000001000000}" name="北海道" dataDxfId="51" dataCellStyle="標準_調査票（enquete）"/>
    <tableColumn id="2" xr3:uid="{00000000-0010-0000-0000-000002000000}" name="青森県" dataDxfId="50" dataCellStyle="標準_調査票（enquete）"/>
    <tableColumn id="3" xr3:uid="{00000000-0010-0000-0000-000003000000}" name="岩手県" dataDxfId="49" dataCellStyle="標準_調査票（enquete）"/>
    <tableColumn id="4" xr3:uid="{00000000-0010-0000-0000-000004000000}" name="宮城県" dataDxfId="48" dataCellStyle="標準_調査票（enquete）"/>
    <tableColumn id="5" xr3:uid="{00000000-0010-0000-0000-000005000000}" name="秋田県" dataDxfId="47" dataCellStyle="標準_調査票（enquete）"/>
    <tableColumn id="6" xr3:uid="{00000000-0010-0000-0000-000006000000}" name="山形県" dataDxfId="46" dataCellStyle="標準_調査票（enquete）"/>
    <tableColumn id="7" xr3:uid="{00000000-0010-0000-0000-000007000000}" name="福島県" dataDxfId="45" dataCellStyle="標準_調査票（enquete）"/>
    <tableColumn id="8" xr3:uid="{00000000-0010-0000-0000-000008000000}" name="茨城県" dataDxfId="44" dataCellStyle="標準_調査票（enquete）"/>
    <tableColumn id="9" xr3:uid="{00000000-0010-0000-0000-000009000000}" name="栃木県" dataDxfId="43" dataCellStyle="標準_調査票（enquete）"/>
    <tableColumn id="10" xr3:uid="{00000000-0010-0000-0000-00000A000000}" name="群馬県" dataDxfId="42" dataCellStyle="標準_調査票（enquete）"/>
    <tableColumn id="11" xr3:uid="{00000000-0010-0000-0000-00000B000000}" name="埼玉県" dataDxfId="41" dataCellStyle="標準_調査票（enquete）"/>
    <tableColumn id="12" xr3:uid="{00000000-0010-0000-0000-00000C000000}" name="千葉県" dataDxfId="40" dataCellStyle="標準_調査票（enquete）"/>
    <tableColumn id="13" xr3:uid="{00000000-0010-0000-0000-00000D000000}" name="東京都" dataDxfId="39" dataCellStyle="標準_調査票（enquete）"/>
    <tableColumn id="14" xr3:uid="{00000000-0010-0000-0000-00000E000000}" name="神奈川県" dataDxfId="38" dataCellStyle="標準_調査票（enquete）"/>
    <tableColumn id="15" xr3:uid="{00000000-0010-0000-0000-00000F000000}" name="新潟県" dataDxfId="37" dataCellStyle="標準_調査票（enquete）"/>
    <tableColumn id="16" xr3:uid="{00000000-0010-0000-0000-000010000000}" name="富山県" dataDxfId="36" dataCellStyle="標準_調査票（enquete）"/>
    <tableColumn id="17" xr3:uid="{00000000-0010-0000-0000-000011000000}" name="石川県" dataDxfId="35" dataCellStyle="標準_調査票（enquete）"/>
    <tableColumn id="18" xr3:uid="{00000000-0010-0000-0000-000012000000}" name="福井県" dataDxfId="34" dataCellStyle="標準_調査票（enquete）"/>
    <tableColumn id="19" xr3:uid="{00000000-0010-0000-0000-000013000000}" name="山梨県" dataDxfId="33" dataCellStyle="標準_調査票（enquete）"/>
    <tableColumn id="20" xr3:uid="{00000000-0010-0000-0000-000014000000}" name="長野県" dataDxfId="32" dataCellStyle="標準_調査票（enquete）"/>
    <tableColumn id="21" xr3:uid="{00000000-0010-0000-0000-000015000000}" name="岐阜県" dataDxfId="31" dataCellStyle="標準_調査票（enquete）"/>
    <tableColumn id="22" xr3:uid="{00000000-0010-0000-0000-000016000000}" name="静岡県" dataDxfId="30" dataCellStyle="標準_調査票（enquete）"/>
    <tableColumn id="23" xr3:uid="{00000000-0010-0000-0000-000017000000}" name="愛知県" dataDxfId="29" dataCellStyle="標準_調査票（enquete）"/>
    <tableColumn id="24" xr3:uid="{00000000-0010-0000-0000-000018000000}" name="三重県" dataDxfId="28" dataCellStyle="標準_調査票（enquete）"/>
    <tableColumn id="25" xr3:uid="{00000000-0010-0000-0000-000019000000}" name="滋賀県" dataDxfId="27" dataCellStyle="標準_調査票（enquete）"/>
    <tableColumn id="26" xr3:uid="{00000000-0010-0000-0000-00001A000000}" name="京都府" dataDxfId="26" dataCellStyle="標準_調査票（enquete）"/>
    <tableColumn id="27" xr3:uid="{00000000-0010-0000-0000-00001B000000}" name="大阪府" dataDxfId="25" dataCellStyle="標準_調査票（enquete）"/>
    <tableColumn id="28" xr3:uid="{00000000-0010-0000-0000-00001C000000}" name="兵庫県" dataDxfId="24" dataCellStyle="標準_調査票（enquete）"/>
    <tableColumn id="29" xr3:uid="{00000000-0010-0000-0000-00001D000000}" name="奈良県" dataDxfId="23" dataCellStyle="標準_調査票（enquete）"/>
    <tableColumn id="30" xr3:uid="{00000000-0010-0000-0000-00001E000000}" name="和歌山県" dataDxfId="22" dataCellStyle="標準_調査票（enquete）"/>
    <tableColumn id="31" xr3:uid="{00000000-0010-0000-0000-00001F000000}" name="鳥取県" dataDxfId="21" dataCellStyle="標準_調査票（enquete）"/>
    <tableColumn id="32" xr3:uid="{00000000-0010-0000-0000-000020000000}" name="島根県" dataDxfId="20" dataCellStyle="標準_調査票（enquete）"/>
    <tableColumn id="33" xr3:uid="{00000000-0010-0000-0000-000021000000}" name="岡山県" dataDxfId="19" dataCellStyle="標準_調査票（enquete）"/>
    <tableColumn id="34" xr3:uid="{00000000-0010-0000-0000-000022000000}" name="広島県" dataDxfId="18" dataCellStyle="標準_調査票（enquete）"/>
    <tableColumn id="35" xr3:uid="{00000000-0010-0000-0000-000023000000}" name="山口県" dataDxfId="17" dataCellStyle="標準_調査票（enquete）"/>
    <tableColumn id="36" xr3:uid="{00000000-0010-0000-0000-000024000000}" name="徳島県" dataDxfId="16" dataCellStyle="標準_調査票（enquete）"/>
    <tableColumn id="37" xr3:uid="{00000000-0010-0000-0000-000025000000}" name="香川県" dataDxfId="15" dataCellStyle="標準_調査票（enquete）"/>
    <tableColumn id="38" xr3:uid="{00000000-0010-0000-0000-000026000000}" name="愛媛県" dataDxfId="14" dataCellStyle="標準_調査票（enquete）"/>
    <tableColumn id="39" xr3:uid="{00000000-0010-0000-0000-000027000000}" name="高知県" dataDxfId="13" dataCellStyle="標準_調査票（enquete）"/>
    <tableColumn id="40" xr3:uid="{00000000-0010-0000-0000-000028000000}" name="福岡県" dataDxfId="12" dataCellStyle="標準_調査票（enquete）"/>
    <tableColumn id="41" xr3:uid="{00000000-0010-0000-0000-000029000000}" name="佐賀県" dataDxfId="11" dataCellStyle="標準_調査票（enquete）"/>
    <tableColumn id="42" xr3:uid="{00000000-0010-0000-0000-00002A000000}" name="長崎県" dataDxfId="10" dataCellStyle="標準_調査票（enquete）"/>
    <tableColumn id="43" xr3:uid="{00000000-0010-0000-0000-00002B000000}" name="熊本県" dataDxfId="9" dataCellStyle="標準_調査票（enquete）"/>
    <tableColumn id="44" xr3:uid="{00000000-0010-0000-0000-00002C000000}" name="大分県" dataDxfId="8" dataCellStyle="標準_調査票（enquete）"/>
    <tableColumn id="45" xr3:uid="{00000000-0010-0000-0000-00002D000000}" name="宮崎県" dataDxfId="7" dataCellStyle="標準_調査票（enquete）"/>
    <tableColumn id="46" xr3:uid="{00000000-0010-0000-0000-00002E000000}" name="鹿児島県" dataDxfId="6" dataCellStyle="標準_調査票（enquete）"/>
    <tableColumn id="47" xr3:uid="{00000000-0010-0000-0000-00002F000000}" name="沖縄県" dataDxfId="5"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trlProps/ctrlProp9.xml" Type="http://schemas.openxmlformats.org/officeDocument/2006/relationships/ctrlProp"/><Relationship Id="rId5" Target="../ctrlProps/ctrlProp10.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trlProps/ctrlProp11.xml" Type="http://schemas.openxmlformats.org/officeDocument/2006/relationships/ctrlProp"/><Relationship Id="rId5" Target="../ctrlProps/ctrlProp12.xml" Type="http://schemas.openxmlformats.org/officeDocument/2006/relationships/ctrlProp"/></Relationships>
</file>

<file path=xl/worksheets/_rels/sheet6.xml.rels><?xml version="1.0" encoding="UTF-8" standalone="yes"?><Relationships xmlns="http://schemas.openxmlformats.org/package/2006/relationships"><Relationship Id="rId1" Target="../drawings/drawing4.xml" Type="http://schemas.openxmlformats.org/officeDocument/2006/relationships/drawing"/><Relationship Id="rId2" Target="../drawings/vmlDrawing4.vml" Type="http://schemas.openxmlformats.org/officeDocument/2006/relationships/vmlDrawing"/><Relationship Id="rId3" Target="../ctrlProps/ctrlProp13.xml" Type="http://schemas.openxmlformats.org/officeDocument/2006/relationships/ctrlProp"/><Relationship Id="rId4" Target="../ctrlProps/ctrlProp14.xml" Type="http://schemas.openxmlformats.org/officeDocument/2006/relationships/ctrlProp"/></Relationships>
</file>

<file path=xl/worksheets/_rels/sheet7.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6.bin" Type="http://schemas.openxmlformats.org/officeDocument/2006/relationships/printerSettings"/><Relationship Id="rId10" Target="../ctrlProps/ctrlProp21.xml" Type="http://schemas.openxmlformats.org/officeDocument/2006/relationships/ctrlProp"/><Relationship Id="rId11" Target="../ctrlProps/ctrlProp22.xml" Type="http://schemas.openxmlformats.org/officeDocument/2006/relationships/ctrlProp"/><Relationship Id="rId12" Target="../ctrlProps/ctrlProp23.xml" Type="http://schemas.openxmlformats.org/officeDocument/2006/relationships/ctrlProp"/><Relationship Id="rId13" Target="../ctrlProps/ctrlProp24.xml" Type="http://schemas.openxmlformats.org/officeDocument/2006/relationships/ctrlProp"/><Relationship Id="rId14" Target="../ctrlProps/ctrlProp25.xml" Type="http://schemas.openxmlformats.org/officeDocument/2006/relationships/ctrlProp"/><Relationship Id="rId15" Target="../ctrlProps/ctrlProp26.xml" Type="http://schemas.openxmlformats.org/officeDocument/2006/relationships/ctrlProp"/><Relationship Id="rId16" Target="../ctrlProps/ctrlProp27.xml" Type="http://schemas.openxmlformats.org/officeDocument/2006/relationships/ctrlProp"/><Relationship Id="rId17" Target="../ctrlProps/ctrlProp28.xml" Type="http://schemas.openxmlformats.org/officeDocument/2006/relationships/ctrlProp"/><Relationship Id="rId2" Target="../drawings/drawing5.xml" Type="http://schemas.openxmlformats.org/officeDocument/2006/relationships/drawing"/><Relationship Id="rId3" Target="../drawings/vmlDrawing5.vml" Type="http://schemas.openxmlformats.org/officeDocument/2006/relationships/vmlDrawing"/><Relationship Id="rId4" Target="../ctrlProps/ctrlProp15.xml" Type="http://schemas.openxmlformats.org/officeDocument/2006/relationships/ctrlProp"/><Relationship Id="rId5" Target="../ctrlProps/ctrlProp16.xml" Type="http://schemas.openxmlformats.org/officeDocument/2006/relationships/ctrlProp"/><Relationship Id="rId6" Target="../ctrlProps/ctrlProp17.xml" Type="http://schemas.openxmlformats.org/officeDocument/2006/relationships/ctrlProp"/><Relationship Id="rId7" Target="../ctrlProps/ctrlProp18.xml" Type="http://schemas.openxmlformats.org/officeDocument/2006/relationships/ctrlProp"/><Relationship Id="rId8" Target="../ctrlProps/ctrlProp19.xml" Type="http://schemas.openxmlformats.org/officeDocument/2006/relationships/ctrlProp"/><Relationship Id="rId9" Target="../ctrlProps/ctrlProp20.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view="pageBreakPreview" topLeftCell="D1" zoomScale="60" zoomScaleNormal="100" workbookViewId="0">
      <selection activeCell="AA11" sqref="AA11"/>
    </sheetView>
  </sheetViews>
  <sheetFormatPr defaultColWidth="9" defaultRowHeight="17.5"/>
  <cols>
    <col min="1" max="1" width="8.6328125" style="12" customWidth="1"/>
    <col min="2" max="3" width="9" style="12"/>
    <col min="4" max="4" width="9.90625" style="20" customWidth="1"/>
    <col min="5" max="5" width="10.90625" style="12" customWidth="1"/>
    <col min="6" max="6" width="8.90625" style="12" customWidth="1"/>
    <col min="7" max="21" width="8.08984375" style="12" customWidth="1"/>
    <col min="22" max="22" width="8.08984375" style="16" customWidth="1"/>
    <col min="23" max="23" width="12.08984375" style="16" customWidth="1"/>
    <col min="24" max="24" width="11" style="16" customWidth="1"/>
    <col min="25" max="25" width="15.26953125" style="16" customWidth="1"/>
    <col min="26" max="26" width="13.36328125" style="12" customWidth="1"/>
    <col min="27" max="29" width="8.90625" style="12" customWidth="1"/>
    <col min="30" max="39" width="10.6328125" style="12" customWidth="1"/>
    <col min="40" max="41" width="11" style="12" customWidth="1"/>
    <col min="42" max="16384" width="9" style="12"/>
  </cols>
  <sheetData>
    <row r="1" spans="1:43" ht="22.5">
      <c r="B1" s="52" t="s">
        <v>370</v>
      </c>
      <c r="C1" s="13"/>
      <c r="D1" s="14"/>
      <c r="E1" s="13"/>
      <c r="F1" s="13"/>
      <c r="G1" s="13"/>
      <c r="H1" s="13"/>
      <c r="I1" s="13"/>
      <c r="J1" s="13" t="s">
        <v>57</v>
      </c>
      <c r="L1" s="15"/>
      <c r="M1" s="15"/>
      <c r="N1" s="15"/>
      <c r="O1" s="235"/>
      <c r="P1" s="236"/>
      <c r="Q1" s="231"/>
      <c r="R1" s="232"/>
      <c r="S1" s="232"/>
      <c r="T1" s="232"/>
      <c r="U1" s="232"/>
    </row>
    <row r="2" spans="1:43" ht="51.65" customHeight="1">
      <c r="A2" s="266" t="s">
        <v>182</v>
      </c>
      <c r="B2" s="252" t="s">
        <v>0</v>
      </c>
      <c r="C2" s="252" t="s">
        <v>30</v>
      </c>
      <c r="D2" s="239" t="s">
        <v>362</v>
      </c>
      <c r="E2" s="233" t="s">
        <v>1</v>
      </c>
      <c r="F2" s="234"/>
      <c r="G2" s="234"/>
      <c r="H2" s="234"/>
      <c r="I2" s="234"/>
      <c r="J2" s="234"/>
      <c r="K2" s="234"/>
      <c r="L2" s="234"/>
      <c r="M2" s="234"/>
      <c r="N2" s="234"/>
      <c r="O2" s="234"/>
      <c r="P2" s="234"/>
      <c r="Q2" s="234"/>
      <c r="R2" s="234"/>
      <c r="S2" s="234"/>
      <c r="T2" s="234"/>
      <c r="U2" s="234"/>
      <c r="V2" s="234"/>
      <c r="W2" s="29" t="s">
        <v>355</v>
      </c>
      <c r="X2" s="30"/>
      <c r="Y2" s="31" t="s">
        <v>316</v>
      </c>
      <c r="Z2" s="233" t="s">
        <v>168</v>
      </c>
      <c r="AA2" s="234"/>
      <c r="AB2" s="234"/>
      <c r="AC2" s="265"/>
      <c r="AD2" s="263" t="s">
        <v>353</v>
      </c>
      <c r="AE2" s="234"/>
      <c r="AF2" s="234"/>
      <c r="AG2" s="234"/>
      <c r="AH2" s="234"/>
      <c r="AI2" s="234"/>
      <c r="AJ2" s="234"/>
      <c r="AK2" s="234"/>
      <c r="AL2" s="234"/>
      <c r="AM2" s="234"/>
      <c r="AN2" s="252" t="s">
        <v>30</v>
      </c>
      <c r="AO2" s="252" t="s">
        <v>0</v>
      </c>
    </row>
    <row r="3" spans="1:43" ht="14.25" customHeight="1">
      <c r="A3" s="267"/>
      <c r="B3" s="253"/>
      <c r="C3" s="253"/>
      <c r="D3" s="269"/>
      <c r="E3" s="237" t="s">
        <v>2</v>
      </c>
      <c r="F3" s="32"/>
      <c r="G3" s="237" t="s">
        <v>63</v>
      </c>
      <c r="H3" s="248"/>
      <c r="I3" s="248"/>
      <c r="J3" s="248"/>
      <c r="K3" s="237" t="s">
        <v>465</v>
      </c>
      <c r="L3" s="248"/>
      <c r="M3" s="248"/>
      <c r="N3" s="248"/>
      <c r="O3" s="237" t="s">
        <v>45</v>
      </c>
      <c r="P3" s="248"/>
      <c r="Q3" s="248"/>
      <c r="R3" s="248"/>
      <c r="S3" s="237" t="s">
        <v>363</v>
      </c>
      <c r="T3" s="248"/>
      <c r="U3" s="248"/>
      <c r="V3" s="248"/>
      <c r="W3" s="289" t="s">
        <v>356</v>
      </c>
      <c r="X3" s="289" t="s">
        <v>357</v>
      </c>
      <c r="Y3" s="33" t="s">
        <v>214</v>
      </c>
      <c r="Z3" s="271" t="s">
        <v>169</v>
      </c>
      <c r="AA3" s="274" t="s">
        <v>170</v>
      </c>
      <c r="AB3" s="275"/>
      <c r="AC3" s="276"/>
      <c r="AD3" s="263" t="s">
        <v>42</v>
      </c>
      <c r="AE3" s="264"/>
      <c r="AF3" s="264"/>
      <c r="AG3" s="264"/>
      <c r="AH3" s="264"/>
      <c r="AI3" s="264"/>
      <c r="AJ3" s="264"/>
      <c r="AK3" s="263" t="s">
        <v>31</v>
      </c>
      <c r="AL3" s="264"/>
      <c r="AM3" s="258" t="s">
        <v>3</v>
      </c>
      <c r="AN3" s="253"/>
      <c r="AO3" s="253"/>
    </row>
    <row r="4" spans="1:43" ht="35.5" customHeight="1">
      <c r="A4" s="267"/>
      <c r="B4" s="253"/>
      <c r="C4" s="253"/>
      <c r="D4" s="269"/>
      <c r="E4" s="238"/>
      <c r="F4" s="34"/>
      <c r="G4" s="249"/>
      <c r="H4" s="250"/>
      <c r="I4" s="250"/>
      <c r="J4" s="250"/>
      <c r="K4" s="249"/>
      <c r="L4" s="250"/>
      <c r="M4" s="250"/>
      <c r="N4" s="250"/>
      <c r="O4" s="249"/>
      <c r="P4" s="250"/>
      <c r="Q4" s="250"/>
      <c r="R4" s="250"/>
      <c r="S4" s="249"/>
      <c r="T4" s="250"/>
      <c r="U4" s="250"/>
      <c r="V4" s="250"/>
      <c r="W4" s="290"/>
      <c r="X4" s="290"/>
      <c r="Y4" s="35" t="s">
        <v>215</v>
      </c>
      <c r="Z4" s="272"/>
      <c r="AA4" s="277"/>
      <c r="AB4" s="278"/>
      <c r="AC4" s="279"/>
      <c r="AD4" s="254" t="s">
        <v>33</v>
      </c>
      <c r="AE4" s="255"/>
      <c r="AF4" s="254" t="s">
        <v>4</v>
      </c>
      <c r="AG4" s="255"/>
      <c r="AH4" s="255"/>
      <c r="AI4" s="255"/>
      <c r="AJ4" s="255"/>
      <c r="AK4" s="258" t="s">
        <v>58</v>
      </c>
      <c r="AL4" s="258" t="s">
        <v>59</v>
      </c>
      <c r="AM4" s="259"/>
      <c r="AN4" s="253"/>
      <c r="AO4" s="253"/>
    </row>
    <row r="5" spans="1:43" ht="11.5" customHeight="1">
      <c r="A5" s="267"/>
      <c r="B5" s="253"/>
      <c r="C5" s="253"/>
      <c r="D5" s="269"/>
      <c r="E5" s="238"/>
      <c r="F5" s="242" t="s">
        <v>60</v>
      </c>
      <c r="G5" s="239" t="s">
        <v>171</v>
      </c>
      <c r="H5" s="239" t="s">
        <v>166</v>
      </c>
      <c r="I5" s="245" t="s">
        <v>165</v>
      </c>
      <c r="J5" s="239" t="s">
        <v>5</v>
      </c>
      <c r="K5" s="239" t="s">
        <v>171</v>
      </c>
      <c r="L5" s="239" t="s">
        <v>166</v>
      </c>
      <c r="M5" s="245" t="s">
        <v>165</v>
      </c>
      <c r="N5" s="239" t="s">
        <v>5</v>
      </c>
      <c r="O5" s="239" t="s">
        <v>171</v>
      </c>
      <c r="P5" s="239" t="s">
        <v>257</v>
      </c>
      <c r="Q5" s="245" t="s">
        <v>165</v>
      </c>
      <c r="R5" s="239" t="s">
        <v>5</v>
      </c>
      <c r="S5" s="237" t="s">
        <v>6</v>
      </c>
      <c r="T5" s="237" t="s">
        <v>7</v>
      </c>
      <c r="U5" s="237" t="s">
        <v>8</v>
      </c>
      <c r="V5" s="293" t="s">
        <v>29</v>
      </c>
      <c r="W5" s="36"/>
      <c r="X5" s="37"/>
      <c r="Y5" s="38"/>
      <c r="Z5" s="273"/>
      <c r="AA5" s="280"/>
      <c r="AB5" s="281"/>
      <c r="AC5" s="282"/>
      <c r="AD5" s="256"/>
      <c r="AE5" s="257"/>
      <c r="AF5" s="256"/>
      <c r="AG5" s="257"/>
      <c r="AH5" s="257"/>
      <c r="AI5" s="257"/>
      <c r="AJ5" s="257"/>
      <c r="AK5" s="259"/>
      <c r="AL5" s="259"/>
      <c r="AM5" s="259"/>
      <c r="AN5" s="253"/>
      <c r="AO5" s="253"/>
    </row>
    <row r="6" spans="1:43" ht="19.5" customHeight="1">
      <c r="A6" s="267"/>
      <c r="B6" s="253"/>
      <c r="C6" s="253"/>
      <c r="D6" s="269"/>
      <c r="E6" s="238"/>
      <c r="F6" s="243"/>
      <c r="G6" s="240"/>
      <c r="H6" s="240"/>
      <c r="I6" s="246"/>
      <c r="J6" s="240"/>
      <c r="K6" s="240"/>
      <c r="L6" s="240"/>
      <c r="M6" s="246"/>
      <c r="N6" s="240"/>
      <c r="O6" s="240"/>
      <c r="P6" s="251"/>
      <c r="Q6" s="246"/>
      <c r="R6" s="240"/>
      <c r="S6" s="238"/>
      <c r="T6" s="238"/>
      <c r="U6" s="238"/>
      <c r="V6" s="294"/>
      <c r="W6" s="291" t="s">
        <v>358</v>
      </c>
      <c r="X6" s="291" t="s">
        <v>358</v>
      </c>
      <c r="Y6" s="39" t="s">
        <v>14</v>
      </c>
      <c r="Z6" s="286" t="s">
        <v>172</v>
      </c>
      <c r="AA6" s="260" t="s">
        <v>173</v>
      </c>
      <c r="AB6" s="245" t="s">
        <v>174</v>
      </c>
      <c r="AC6" s="283" t="s">
        <v>175</v>
      </c>
      <c r="AD6" s="258" t="s">
        <v>9</v>
      </c>
      <c r="AE6" s="258" t="s">
        <v>10</v>
      </c>
      <c r="AF6" s="258" t="s">
        <v>11</v>
      </c>
      <c r="AG6" s="258" t="s">
        <v>12</v>
      </c>
      <c r="AH6" s="258" t="s">
        <v>34</v>
      </c>
      <c r="AI6" s="258" t="s">
        <v>35</v>
      </c>
      <c r="AJ6" s="258" t="s">
        <v>13</v>
      </c>
      <c r="AK6" s="259"/>
      <c r="AL6" s="259"/>
      <c r="AM6" s="259"/>
      <c r="AN6" s="253"/>
      <c r="AO6" s="253"/>
    </row>
    <row r="7" spans="1:43" ht="13.5" customHeight="1">
      <c r="A7" s="267"/>
      <c r="B7" s="253"/>
      <c r="C7" s="253"/>
      <c r="D7" s="269"/>
      <c r="E7" s="238"/>
      <c r="F7" s="243"/>
      <c r="G7" s="240"/>
      <c r="H7" s="240"/>
      <c r="I7" s="246"/>
      <c r="J7" s="240"/>
      <c r="K7" s="240"/>
      <c r="L7" s="240"/>
      <c r="M7" s="246"/>
      <c r="N7" s="240"/>
      <c r="O7" s="240"/>
      <c r="P7" s="251"/>
      <c r="Q7" s="246"/>
      <c r="R7" s="240"/>
      <c r="S7" s="238"/>
      <c r="T7" s="238"/>
      <c r="U7" s="238"/>
      <c r="V7" s="294"/>
      <c r="W7" s="291"/>
      <c r="X7" s="291"/>
      <c r="Y7" s="40" t="s">
        <v>183</v>
      </c>
      <c r="Z7" s="287"/>
      <c r="AA7" s="261"/>
      <c r="AB7" s="246"/>
      <c r="AC7" s="284"/>
      <c r="AD7" s="259"/>
      <c r="AE7" s="259"/>
      <c r="AF7" s="259"/>
      <c r="AG7" s="259"/>
      <c r="AH7" s="259"/>
      <c r="AI7" s="259"/>
      <c r="AJ7" s="259"/>
      <c r="AK7" s="259"/>
      <c r="AL7" s="259"/>
      <c r="AM7" s="259"/>
      <c r="AN7" s="253"/>
      <c r="AO7" s="253"/>
    </row>
    <row r="8" spans="1:43" ht="18" customHeight="1">
      <c r="A8" s="267"/>
      <c r="B8" s="253"/>
      <c r="C8" s="253"/>
      <c r="D8" s="269"/>
      <c r="E8" s="238"/>
      <c r="F8" s="243"/>
      <c r="G8" s="240"/>
      <c r="H8" s="240"/>
      <c r="I8" s="246"/>
      <c r="J8" s="240"/>
      <c r="K8" s="240"/>
      <c r="L8" s="240"/>
      <c r="M8" s="246"/>
      <c r="N8" s="240"/>
      <c r="O8" s="240"/>
      <c r="P8" s="240" t="s">
        <v>354</v>
      </c>
      <c r="Q8" s="246"/>
      <c r="R8" s="240"/>
      <c r="S8" s="238"/>
      <c r="T8" s="238"/>
      <c r="U8" s="238"/>
      <c r="V8" s="294"/>
      <c r="W8" s="291"/>
      <c r="X8" s="291"/>
      <c r="Y8" s="40" t="s">
        <v>184</v>
      </c>
      <c r="Z8" s="287"/>
      <c r="AA8" s="261"/>
      <c r="AB8" s="246"/>
      <c r="AC8" s="284"/>
      <c r="AD8" s="259"/>
      <c r="AE8" s="259"/>
      <c r="AF8" s="259"/>
      <c r="AG8" s="259"/>
      <c r="AH8" s="259"/>
      <c r="AI8" s="259"/>
      <c r="AJ8" s="259"/>
      <c r="AK8" s="259"/>
      <c r="AL8" s="259"/>
      <c r="AM8" s="259"/>
      <c r="AN8" s="253"/>
      <c r="AO8" s="253"/>
    </row>
    <row r="9" spans="1:43" ht="15.65" customHeight="1">
      <c r="A9" s="267"/>
      <c r="B9" s="253"/>
      <c r="C9" s="253"/>
      <c r="D9" s="270"/>
      <c r="E9" s="238"/>
      <c r="F9" s="244"/>
      <c r="G9" s="241"/>
      <c r="H9" s="241"/>
      <c r="I9" s="247"/>
      <c r="J9" s="241"/>
      <c r="K9" s="241"/>
      <c r="L9" s="241"/>
      <c r="M9" s="247"/>
      <c r="N9" s="241"/>
      <c r="O9" s="241"/>
      <c r="P9" s="241"/>
      <c r="Q9" s="247"/>
      <c r="R9" s="241"/>
      <c r="S9" s="238"/>
      <c r="T9" s="238"/>
      <c r="U9" s="238"/>
      <c r="V9" s="295"/>
      <c r="W9" s="292"/>
      <c r="X9" s="292"/>
      <c r="Y9" s="41"/>
      <c r="Z9" s="288"/>
      <c r="AA9" s="262"/>
      <c r="AB9" s="247"/>
      <c r="AC9" s="285"/>
      <c r="AD9" s="259"/>
      <c r="AE9" s="259"/>
      <c r="AF9" s="259"/>
      <c r="AG9" s="259"/>
      <c r="AH9" s="259"/>
      <c r="AI9" s="259"/>
      <c r="AJ9" s="259"/>
      <c r="AK9" s="259"/>
      <c r="AL9" s="259"/>
      <c r="AM9" s="259"/>
      <c r="AN9" s="253"/>
      <c r="AO9" s="253"/>
    </row>
    <row r="10" spans="1:43" ht="63" customHeight="1">
      <c r="A10" s="268"/>
      <c r="B10" s="42"/>
      <c r="C10" s="42"/>
      <c r="D10" s="43"/>
      <c r="E10" s="43"/>
      <c r="F10" s="42"/>
      <c r="G10" s="44" t="s">
        <v>365</v>
      </c>
      <c r="H10" s="45"/>
      <c r="I10" s="45"/>
      <c r="J10" s="46"/>
      <c r="K10" s="44" t="s">
        <v>365</v>
      </c>
      <c r="L10" s="45"/>
      <c r="M10" s="45"/>
      <c r="N10" s="46"/>
      <c r="O10" s="47" t="s">
        <v>365</v>
      </c>
      <c r="P10" s="48"/>
      <c r="Q10" s="48"/>
      <c r="R10" s="48"/>
      <c r="S10" s="47" t="s">
        <v>364</v>
      </c>
      <c r="T10" s="48"/>
      <c r="U10" s="48"/>
      <c r="V10" s="48"/>
      <c r="W10" s="49"/>
      <c r="X10" s="49"/>
      <c r="Y10" s="50"/>
      <c r="Z10" s="51"/>
      <c r="AA10" s="51"/>
      <c r="AB10" s="51"/>
      <c r="AC10" s="51"/>
      <c r="AD10" s="42"/>
      <c r="AE10" s="42"/>
      <c r="AF10" s="42"/>
      <c r="AG10" s="42"/>
      <c r="AH10" s="42"/>
      <c r="AI10" s="42"/>
      <c r="AJ10" s="42"/>
      <c r="AK10" s="42"/>
      <c r="AL10" s="42"/>
      <c r="AM10" s="42"/>
      <c r="AN10" s="42"/>
      <c r="AO10" s="42"/>
    </row>
    <row r="11" spans="1:43" s="20" customFormat="1" ht="44.5" customHeight="1">
      <c r="A11" s="54"/>
      <c r="B11" s="1" t="str">
        <f>IF(ｼｰﾄ0!C3="","",ｼｰﾄ0!C3)</f>
        <v>茨城県</v>
      </c>
      <c r="C11" s="1" t="str">
        <f>IF(ｼｰﾄ0!C4="","",ｼｰﾄ0!C4)</f>
        <v>関東平野</v>
      </c>
      <c r="D11" s="1" t="str">
        <f>IF(OR(ｼｰﾄ1!D23&lt;&gt;"",ｼｰﾄ1!E23&lt;&gt;"",ｼｰﾄ1!F23&lt;&gt;""),"○","")</f>
        <v>○</v>
      </c>
      <c r="E11" s="2">
        <f>IF(ｼｰﾄ3!C66&lt;&gt;"",ｼｰﾄ3!C66,"")</f>
        <v>302.8</v>
      </c>
      <c r="F11" s="2" t="str">
        <f>IF(ｼｰﾄ3!D66&lt;&gt;"",ｼｰﾄ3!D66,"")</f>
        <v/>
      </c>
      <c r="G11" s="3">
        <f>IF(ｼｰﾄ1!D11&lt;&gt;"",ｼｰﾄ1!D11,"")</f>
        <v>133.35</v>
      </c>
      <c r="H11" s="4" t="str">
        <f>IF(ｼｰﾄ1!D9&lt;&gt;"",ｼｰﾄ1!D9,"")</f>
        <v>S50～R4</v>
      </c>
      <c r="I11" s="229">
        <f>IF(ｼｰﾄ1!D5&lt;&gt;"",ｼｰﾄ1!D5,"")</f>
        <v>82</v>
      </c>
      <c r="J11" s="4" t="str">
        <f>IF(ｼｰﾄ1!D6&lt;&gt;"",ｼｰﾄ1!D6,"")</f>
        <v>五霞町川妻</v>
      </c>
      <c r="K11" s="3">
        <f>IF(ｼｰﾄ1!E12&lt;&gt;"",ｼｰﾄ1!E12,"")</f>
        <v>4.97</v>
      </c>
      <c r="L11" s="4" t="str">
        <f>IF(ｼｰﾄ1!E9&lt;&gt;"",ｼｰﾄ1!E9,"")</f>
        <v>H30～R4</v>
      </c>
      <c r="M11" s="229">
        <f>IF(ｼｰﾄ1!E5&lt;&gt;"",ｼｰﾄ1!E5,"")</f>
        <v>9</v>
      </c>
      <c r="N11" s="4" t="str">
        <f>IF(ｼｰﾄ1!E6&lt;&gt;"",ｼｰﾄ1!E6,"")</f>
        <v>古河市三和</v>
      </c>
      <c r="O11" s="3">
        <f>IF(ｼｰﾄ1!F13&lt;&gt;"",ｼｰﾄ1!F13,"")</f>
        <v>2.25</v>
      </c>
      <c r="P11" s="4" t="str">
        <f>IF(ｼｰﾄ1!F9&lt;&gt;"",ｼｰﾄ1!F9,"")</f>
        <v>R4</v>
      </c>
      <c r="Q11" s="4" t="str">
        <f>IF(ｼｰﾄ1!F5&lt;&gt;"",ｼｰﾄ1!F5,"")</f>
        <v>電子基準点　三和</v>
      </c>
      <c r="R11" s="4" t="str">
        <f>IF(ｼｰﾄ1!F6&lt;&gt;"",ｼｰﾄ1!F6,"")</f>
        <v>古河市諸川</v>
      </c>
      <c r="S11" s="4" t="str">
        <f>IF(ｼｰﾄ3!E66&lt;&gt;"",ｼｰﾄ3!E66,"")</f>
        <v>-</v>
      </c>
      <c r="T11" s="4" t="str">
        <f>IF(ｼｰﾄ3!F66&lt;&gt;"",ｼｰﾄ3!F66,"")</f>
        <v>-</v>
      </c>
      <c r="U11" s="4" t="str">
        <f>IF(ｼｰﾄ3!G66&lt;&gt;"",ｼｰﾄ3!G66,"")</f>
        <v>-</v>
      </c>
      <c r="V11" s="4" t="str">
        <f>IF(ｼｰﾄ3!H66&lt;&gt;"",ｼｰﾄ3!H66,"")</f>
        <v>-</v>
      </c>
      <c r="W11" s="5"/>
      <c r="X11" s="5"/>
      <c r="Y11" s="5" t="str">
        <f>IF(ｼｰﾄ3!I66&lt;&gt;"",ｼｰﾄ3!I66,"")</f>
        <v>■ ◆ □</v>
      </c>
      <c r="Z11" s="6">
        <f>IF(ｼｰﾄ5!D12&lt;&gt;"",ｼｰﾄ5!D12,"")</f>
        <v>189</v>
      </c>
      <c r="AA11" s="7">
        <f>IF(ｼｰﾄ5!D35="","",ｼｰﾄ5!D35)</f>
        <v>52</v>
      </c>
      <c r="AB11" s="7" t="str">
        <f>IF(ｼｰﾄ5!E35="","",ｼｰﾄ5!E35)</f>
        <v/>
      </c>
      <c r="AC11" s="7" t="str">
        <f>IF(ｼｰﾄ5!F35="","",ｼｰﾄ5!F35)</f>
        <v/>
      </c>
      <c r="AD11" s="1" t="str">
        <f>IF(ｼｰﾄ4!C6="","",ｼｰﾄ4!C6)</f>
        <v/>
      </c>
      <c r="AE11" s="1" t="str">
        <f>IF(ｼｰﾄ4!D6="","",ｼｰﾄ4!D6)</f>
        <v/>
      </c>
      <c r="AF11" s="1" t="str">
        <f>IF(ｼｰﾄ4!E6="","",ｼｰﾄ4!E6)</f>
        <v/>
      </c>
      <c r="AG11" s="1" t="str">
        <f>IF(ｼｰﾄ4!F6="","",ｼｰﾄ4!F6)</f>
        <v/>
      </c>
      <c r="AH11" s="1" t="str">
        <f>IF(ｼｰﾄ4!G6="","",ｼｰﾄ4!G6)</f>
        <v/>
      </c>
      <c r="AI11" s="1" t="str">
        <f>IF(ｼｰﾄ4!H6="","",ｼｰﾄ4!H6)</f>
        <v>○</v>
      </c>
      <c r="AJ11" s="1" t="str">
        <f>IF(ｼｰﾄ4!I6="","",ｼｰﾄ4!I6)</f>
        <v/>
      </c>
      <c r="AK11" s="1" t="str">
        <f>IF(ｼｰﾄ4!J6="","",ｼｰﾄ4!J6)</f>
        <v/>
      </c>
      <c r="AL11" s="1" t="str">
        <f>IF(ｼｰﾄ4!K6="","",ｼｰﾄ4!K6)</f>
        <v/>
      </c>
      <c r="AM11" s="1" t="str">
        <f>IF(ｼｰﾄ4!L6="","",ｼｰﾄ4!L6)</f>
        <v/>
      </c>
      <c r="AN11" s="1" t="str">
        <f>IF(ｼｰﾄ0!C4="","",ｼｰﾄ0!C4)</f>
        <v>関東平野</v>
      </c>
      <c r="AO11" s="1" t="str">
        <f>IF(ｼｰﾄ0!C3="","",ｼｰﾄ0!C3)</f>
        <v>茨城県</v>
      </c>
      <c r="AP11" s="19"/>
      <c r="AQ11" s="19"/>
    </row>
    <row r="12" spans="1:43">
      <c r="F12" s="18"/>
      <c r="G12" s="18"/>
      <c r="H12" s="18"/>
      <c r="I12" s="18"/>
      <c r="J12" s="18"/>
      <c r="K12" s="18"/>
      <c r="L12" s="18"/>
      <c r="M12" s="18"/>
      <c r="N12" s="18"/>
      <c r="O12" s="18"/>
      <c r="P12" s="18"/>
      <c r="Q12" s="18"/>
      <c r="R12" s="18"/>
      <c r="S12" s="53"/>
      <c r="T12" s="53"/>
      <c r="U12" s="53"/>
      <c r="V12" s="53"/>
      <c r="W12" s="53"/>
      <c r="X12" s="53"/>
      <c r="Y12" s="53"/>
    </row>
    <row r="13" spans="1:43" ht="19">
      <c r="B13" s="21"/>
      <c r="E13" s="17"/>
      <c r="F13" s="17"/>
      <c r="G13" s="17"/>
      <c r="H13" s="17"/>
      <c r="I13" s="17"/>
      <c r="J13" s="17"/>
      <c r="K13" s="17"/>
      <c r="L13" s="17"/>
      <c r="M13" s="17"/>
      <c r="N13" s="17"/>
      <c r="O13" s="17"/>
      <c r="P13" s="17"/>
      <c r="Q13" s="17"/>
      <c r="R13" s="17"/>
      <c r="S13" s="18"/>
      <c r="T13" s="18"/>
      <c r="U13" s="18"/>
      <c r="V13" s="55"/>
      <c r="W13" s="55"/>
      <c r="X13" s="55"/>
      <c r="Y13" s="55"/>
    </row>
    <row r="14" spans="1:43" s="22" customFormat="1" ht="19">
      <c r="D14" s="20"/>
      <c r="K14" s="21"/>
      <c r="L14" s="21"/>
      <c r="M14" s="21"/>
      <c r="N14" s="21"/>
      <c r="O14" s="21"/>
      <c r="P14" s="21"/>
      <c r="Q14" s="21"/>
      <c r="R14" s="23"/>
      <c r="S14" s="23"/>
      <c r="V14" s="24"/>
      <c r="W14" s="24"/>
      <c r="X14" s="24"/>
      <c r="Y14" s="24"/>
      <c r="AE14" s="23"/>
      <c r="AF14" s="23"/>
    </row>
    <row r="15" spans="1:43" s="22" customFormat="1" ht="32">
      <c r="D15" s="20"/>
      <c r="G15" s="23"/>
      <c r="H15" s="23"/>
      <c r="I15" s="23"/>
      <c r="J15" s="23"/>
      <c r="K15" s="23"/>
      <c r="L15" s="23"/>
      <c r="M15" s="23"/>
      <c r="N15" s="23"/>
      <c r="O15" s="23"/>
      <c r="P15" s="23"/>
      <c r="Q15" s="23"/>
      <c r="V15" s="24"/>
      <c r="W15" s="24"/>
      <c r="X15" s="24"/>
      <c r="Y15" s="24"/>
      <c r="AE15" s="25" t="s">
        <v>15</v>
      </c>
      <c r="AF15" s="23"/>
    </row>
    <row r="16" spans="1:43" s="22" customFormat="1">
      <c r="D16" s="20"/>
      <c r="G16" s="23"/>
      <c r="H16" s="23"/>
      <c r="I16" s="23"/>
      <c r="J16" s="23"/>
      <c r="K16" s="23"/>
      <c r="L16" s="23"/>
      <c r="M16" s="23"/>
      <c r="N16" s="23"/>
      <c r="O16" s="23"/>
      <c r="P16" s="23"/>
      <c r="Q16" s="23"/>
      <c r="V16" s="24"/>
      <c r="W16" s="24"/>
      <c r="X16" s="24"/>
      <c r="Y16" s="24"/>
    </row>
    <row r="17" spans="4:25" s="22" customFormat="1">
      <c r="D17" s="20"/>
      <c r="V17" s="24"/>
      <c r="W17" s="24"/>
      <c r="X17" s="24"/>
      <c r="Y17" s="24"/>
    </row>
    <row r="18" spans="4:25" s="22" customFormat="1">
      <c r="D18" s="20"/>
      <c r="V18" s="24"/>
      <c r="W18" s="24"/>
      <c r="X18" s="24"/>
      <c r="Y18" s="24"/>
    </row>
    <row r="19" spans="4:25" s="22" customFormat="1">
      <c r="D19" s="20"/>
      <c r="V19" s="24"/>
      <c r="W19" s="24"/>
      <c r="X19" s="24"/>
      <c r="Y19" s="24"/>
    </row>
    <row r="20" spans="4:25" s="22" customFormat="1" ht="32.5" customHeight="1">
      <c r="D20" s="20"/>
      <c r="V20" s="24"/>
      <c r="W20" s="24"/>
      <c r="X20" s="24"/>
      <c r="Y20" s="24"/>
    </row>
    <row r="21" spans="4:25" s="22" customFormat="1">
      <c r="D21" s="20"/>
      <c r="V21" s="24"/>
      <c r="W21" s="24"/>
      <c r="X21" s="24"/>
      <c r="Y21" s="24"/>
    </row>
    <row r="22" spans="4:25" s="22" customFormat="1">
      <c r="D22" s="20"/>
      <c r="V22" s="24"/>
      <c r="W22" s="24"/>
      <c r="X22" s="24"/>
      <c r="Y22" s="24"/>
    </row>
    <row r="23" spans="4:25" s="22" customFormat="1">
      <c r="D23" s="20"/>
      <c r="V23" s="24"/>
      <c r="W23" s="24"/>
      <c r="X23" s="24"/>
      <c r="Y23" s="24"/>
    </row>
    <row r="24" spans="4:25" s="22" customFormat="1">
      <c r="D24" s="20"/>
      <c r="V24" s="24"/>
      <c r="W24" s="24"/>
      <c r="X24" s="24"/>
      <c r="Y24" s="24"/>
    </row>
    <row r="25" spans="4:25" s="22" customFormat="1">
      <c r="D25" s="20"/>
      <c r="V25" s="24"/>
      <c r="W25" s="24"/>
      <c r="X25" s="24"/>
      <c r="Y25" s="24"/>
    </row>
    <row r="26" spans="4:25" s="22" customFormat="1">
      <c r="D26" s="20"/>
      <c r="V26" s="24"/>
      <c r="W26" s="24"/>
      <c r="X26" s="24"/>
      <c r="Y26" s="24"/>
    </row>
    <row r="27" spans="4:25" s="22" customFormat="1">
      <c r="D27" s="20"/>
      <c r="V27" s="24"/>
      <c r="W27" s="24"/>
      <c r="X27" s="24"/>
      <c r="Y27" s="24"/>
    </row>
    <row r="32" spans="4:25" ht="19">
      <c r="F32" s="17"/>
      <c r="G32" s="17"/>
      <c r="H32" s="17"/>
      <c r="I32" s="17"/>
      <c r="J32" s="17"/>
      <c r="K32" s="18"/>
      <c r="L32" s="18"/>
      <c r="M32" s="18"/>
      <c r="N32" s="18"/>
      <c r="O32" s="18"/>
      <c r="P32" s="18"/>
      <c r="Q32" s="18"/>
      <c r="R32" s="18"/>
      <c r="S32" s="18"/>
    </row>
    <row r="33" spans="6:19" ht="19">
      <c r="F33" s="26"/>
      <c r="G33" s="26"/>
      <c r="H33" s="26"/>
      <c r="I33" s="26"/>
      <c r="J33" s="26"/>
      <c r="K33" s="26"/>
      <c r="L33" s="26"/>
      <c r="M33" s="26"/>
      <c r="N33" s="26"/>
      <c r="O33" s="26"/>
      <c r="P33" s="26"/>
      <c r="Q33" s="26"/>
      <c r="R33" s="26"/>
      <c r="S33" s="18"/>
    </row>
    <row r="34" spans="6:19" ht="19">
      <c r="F34" s="26"/>
      <c r="G34" s="26"/>
      <c r="H34" s="26"/>
      <c r="I34" s="26"/>
      <c r="J34" s="26"/>
      <c r="K34" s="26"/>
      <c r="L34" s="26"/>
      <c r="M34" s="26"/>
      <c r="N34" s="26"/>
      <c r="O34" s="26"/>
      <c r="P34" s="26"/>
      <c r="Q34" s="26"/>
      <c r="R34" s="26"/>
      <c r="S34" s="18"/>
    </row>
    <row r="35" spans="6:19" ht="19">
      <c r="F35" s="27"/>
      <c r="G35" s="27"/>
      <c r="H35" s="27"/>
      <c r="I35" s="27"/>
      <c r="J35" s="27"/>
      <c r="K35" s="27"/>
      <c r="L35" s="27"/>
      <c r="M35" s="27"/>
      <c r="N35" s="27"/>
      <c r="O35" s="27"/>
      <c r="P35" s="27"/>
      <c r="Q35" s="27"/>
      <c r="R35" s="27"/>
      <c r="S35" s="18"/>
    </row>
    <row r="36" spans="6:19" ht="19">
      <c r="F36" s="27"/>
      <c r="G36" s="27"/>
      <c r="H36" s="27"/>
      <c r="I36" s="27"/>
      <c r="J36" s="27"/>
      <c r="K36" s="27"/>
      <c r="L36" s="27"/>
      <c r="M36" s="27"/>
      <c r="N36" s="27"/>
      <c r="O36" s="27"/>
      <c r="P36" s="27"/>
      <c r="Q36" s="27"/>
      <c r="R36" s="27"/>
      <c r="S36" s="18"/>
    </row>
    <row r="37" spans="6:19" ht="19">
      <c r="F37" s="26"/>
      <c r="G37" s="26"/>
      <c r="H37" s="26"/>
      <c r="I37" s="26"/>
      <c r="J37" s="26"/>
      <c r="K37" s="26"/>
      <c r="L37" s="26"/>
      <c r="M37" s="26"/>
      <c r="N37" s="26"/>
      <c r="O37" s="26"/>
      <c r="P37" s="26"/>
      <c r="Q37" s="26"/>
      <c r="R37" s="26"/>
      <c r="S37" s="26"/>
    </row>
    <row r="52" spans="29:29">
      <c r="AC52" s="12" t="s">
        <v>324</v>
      </c>
    </row>
  </sheetData>
  <mergeCells count="58">
    <mergeCell ref="AK4:AK9"/>
    <mergeCell ref="AD3:AJ3"/>
    <mergeCell ref="AH6:AH9"/>
    <mergeCell ref="V5:V9"/>
    <mergeCell ref="AB6:AB9"/>
    <mergeCell ref="O5:O9"/>
    <mergeCell ref="T5:T9"/>
    <mergeCell ref="Z3:Z5"/>
    <mergeCell ref="Q5:Q9"/>
    <mergeCell ref="AA3:AC5"/>
    <mergeCell ref="AC6:AC9"/>
    <mergeCell ref="Z6:Z9"/>
    <mergeCell ref="W3:W4"/>
    <mergeCell ref="X3:X4"/>
    <mergeCell ref="W6:W9"/>
    <mergeCell ref="X6:X9"/>
    <mergeCell ref="A2:A10"/>
    <mergeCell ref="D2:D9"/>
    <mergeCell ref="G3:J4"/>
    <mergeCell ref="K3:N4"/>
    <mergeCell ref="H5:H9"/>
    <mergeCell ref="B2:B9"/>
    <mergeCell ref="C2:C9"/>
    <mergeCell ref="J5:J9"/>
    <mergeCell ref="L5:L9"/>
    <mergeCell ref="M5:M9"/>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s>
  <phoneticPr fontId="4"/>
  <pageMargins left="0.70866141732283472" right="0.70866141732283472" top="0.74803149606299213" bottom="0.74803149606299213" header="0.31496062992125984" footer="0.31496062992125984"/>
  <pageSetup paperSize="9"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5299"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5300" r:id="rId5" name="Button 4">
              <controlPr defaultSize="0" print="0" autoFill="0" autoPict="0" macro="[0]!シートの移動と保存">
                <anchor moveWithCells="1" sizeWithCells="1">
                  <from>
                    <xdr:col>0</xdr:col>
                    <xdr:colOff>565150</xdr:colOff>
                    <xdr:row>12</xdr:row>
                    <xdr:rowOff>241300</xdr:rowOff>
                  </from>
                  <to>
                    <xdr:col>4</xdr:col>
                    <xdr:colOff>317500</xdr:colOff>
                    <xdr:row>16</xdr:row>
                    <xdr:rowOff>209550</xdr:rowOff>
                  </to>
                </anchor>
              </controlPr>
            </control>
          </mc:Choice>
        </mc:AlternateContent>
        <mc:AlternateContent xmlns:mc="http://schemas.openxmlformats.org/markup-compatibility/2006">
          <mc:Choice Requires="x14">
            <control shapeId="55302" r:id="rId6" name="Button 6">
              <controlPr defaultSize="0" print="0" autoFill="0" autoPict="0" macro="[0]!無記入シートの削除">
                <anchor moveWithCells="1" sizeWithCells="1">
                  <from>
                    <xdr:col>13</xdr:col>
                    <xdr:colOff>31750</xdr:colOff>
                    <xdr:row>13</xdr:row>
                    <xdr:rowOff>0</xdr:rowOff>
                  </from>
                  <to>
                    <xdr:col>17</xdr:col>
                    <xdr:colOff>203200</xdr:colOff>
                    <xdr:row>16</xdr:row>
                    <xdr:rowOff>222250</xdr:rowOff>
                  </to>
                </anchor>
              </controlPr>
            </control>
          </mc:Choice>
        </mc:AlternateContent>
        <mc:AlternateContent xmlns:mc="http://schemas.openxmlformats.org/markup-compatibility/2006">
          <mc:Choice Requires="x14">
            <control shapeId="55303"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5304"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5305"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5306"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5307" r:id="rId11" name="Button 11">
              <controlPr defaultSize="0" print="0" autoFill="0" autoPict="0" macro="[0]!行政番号取得">
                <anchor moveWithCells="1" sizeWithCells="1">
                  <from>
                    <xdr:col>4</xdr:col>
                    <xdr:colOff>527050</xdr:colOff>
                    <xdr:row>12</xdr:row>
                    <xdr:rowOff>241300</xdr:rowOff>
                  </from>
                  <to>
                    <xdr:col>8</xdr:col>
                    <xdr:colOff>19050</xdr:colOff>
                    <xdr:row>16</xdr:row>
                    <xdr:rowOff>209550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workbookViewId="0">
      <selection activeCell="J8" sqref="J8"/>
    </sheetView>
  </sheetViews>
  <sheetFormatPr defaultRowHeight="13"/>
  <cols>
    <col min="1" max="1" width="8.6328125" customWidth="1"/>
  </cols>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zoomScale="70" zoomScaleNormal="70" workbookViewId="0">
      <selection sqref="A1:B1"/>
    </sheetView>
  </sheetViews>
  <sheetFormatPr defaultColWidth="8.7265625" defaultRowHeight="16" outlineLevelRow="1" outlineLevelCol="1"/>
  <cols>
    <col min="1" max="1" width="8.6328125" style="179" customWidth="1"/>
    <col min="2" max="2" width="66.26953125" style="179" customWidth="1"/>
    <col min="3" max="3" width="5.90625" style="179" customWidth="1"/>
    <col min="4" max="4" width="7" style="191" hidden="1" customWidth="1" outlineLevel="1"/>
    <col min="5" max="5" width="7.90625" style="11" hidden="1" customWidth="1" outlineLevel="1"/>
    <col min="6" max="6" width="53.90625" style="191" hidden="1" customWidth="1" outlineLevel="1"/>
    <col min="7" max="7" width="8.90625" style="179" collapsed="1"/>
    <col min="8" max="16384" width="8.7265625" style="179"/>
  </cols>
  <sheetData>
    <row r="1" spans="1:6" ht="24.75" customHeight="1">
      <c r="A1" s="296" t="s">
        <v>474</v>
      </c>
      <c r="B1" s="296"/>
      <c r="C1" s="178"/>
      <c r="D1" s="297" t="s">
        <v>274</v>
      </c>
      <c r="E1" s="298"/>
      <c r="F1" s="299"/>
    </row>
    <row r="2" spans="1:6" ht="15" customHeight="1">
      <c r="A2" s="300" t="s">
        <v>285</v>
      </c>
      <c r="B2" s="301"/>
      <c r="D2" s="180" t="s">
        <v>160</v>
      </c>
      <c r="E2" s="181"/>
      <c r="F2" s="181"/>
    </row>
    <row r="3" spans="1:6" ht="15" customHeight="1">
      <c r="A3" s="182" t="s">
        <v>327</v>
      </c>
      <c r="B3" s="183" t="s">
        <v>336</v>
      </c>
      <c r="D3" s="184"/>
      <c r="E3" s="185"/>
      <c r="F3" s="181"/>
    </row>
    <row r="4" spans="1:6" ht="13.15" customHeight="1">
      <c r="A4" s="182" t="s">
        <v>328</v>
      </c>
      <c r="B4" s="183" t="s">
        <v>303</v>
      </c>
      <c r="D4" s="184"/>
      <c r="E4" s="185"/>
      <c r="F4" s="181"/>
    </row>
    <row r="5" spans="1:6">
      <c r="A5" s="182" t="s">
        <v>329</v>
      </c>
      <c r="B5" s="186" t="s">
        <v>325</v>
      </c>
      <c r="D5" s="184"/>
      <c r="E5" s="187" t="s">
        <v>82</v>
      </c>
      <c r="F5" s="188" t="s">
        <v>222</v>
      </c>
    </row>
    <row r="6" spans="1:6">
      <c r="A6" s="182" t="s">
        <v>330</v>
      </c>
      <c r="B6" s="186" t="s">
        <v>326</v>
      </c>
      <c r="D6" s="184"/>
      <c r="E6" s="187" t="s">
        <v>83</v>
      </c>
      <c r="F6" s="188" t="s">
        <v>223</v>
      </c>
    </row>
    <row r="7" spans="1:6">
      <c r="A7" s="182" t="s">
        <v>331</v>
      </c>
      <c r="B7" s="186" t="s">
        <v>246</v>
      </c>
      <c r="D7" s="184"/>
      <c r="E7" s="187" t="s">
        <v>84</v>
      </c>
      <c r="F7" s="188" t="s">
        <v>85</v>
      </c>
    </row>
    <row r="8" spans="1:6">
      <c r="A8" s="182" t="s">
        <v>332</v>
      </c>
      <c r="B8" s="186" t="s">
        <v>302</v>
      </c>
      <c r="D8" s="184"/>
      <c r="E8" s="187" t="s">
        <v>86</v>
      </c>
      <c r="F8" s="188" t="s">
        <v>87</v>
      </c>
    </row>
    <row r="9" spans="1:6">
      <c r="A9" s="182" t="s">
        <v>333</v>
      </c>
      <c r="B9" s="186" t="s">
        <v>87</v>
      </c>
      <c r="D9" s="184"/>
      <c r="E9" s="187" t="s">
        <v>88</v>
      </c>
      <c r="F9" s="188" t="s">
        <v>89</v>
      </c>
    </row>
    <row r="10" spans="1:6">
      <c r="A10" s="182" t="s">
        <v>334</v>
      </c>
      <c r="B10" s="186" t="s">
        <v>283</v>
      </c>
      <c r="D10" s="184"/>
      <c r="E10" s="187" t="s">
        <v>120</v>
      </c>
      <c r="F10" s="188" t="s">
        <v>121</v>
      </c>
    </row>
    <row r="11" spans="1:6">
      <c r="A11" s="182" t="s">
        <v>335</v>
      </c>
      <c r="B11" s="186" t="s">
        <v>138</v>
      </c>
      <c r="D11" s="184"/>
      <c r="E11" s="187"/>
      <c r="F11" s="188"/>
    </row>
    <row r="12" spans="1:6">
      <c r="D12" s="184"/>
      <c r="E12" s="187" t="s">
        <v>124</v>
      </c>
      <c r="F12" s="188" t="s">
        <v>218</v>
      </c>
    </row>
    <row r="13" spans="1:6" hidden="1" outlineLevel="1">
      <c r="A13" s="184" t="s">
        <v>284</v>
      </c>
      <c r="B13" s="181"/>
      <c r="D13" s="184" t="s">
        <v>161</v>
      </c>
      <c r="E13" s="187"/>
      <c r="F13" s="181"/>
    </row>
    <row r="14" spans="1:6" hidden="1" outlineLevel="1">
      <c r="A14" s="182" t="s">
        <v>286</v>
      </c>
      <c r="B14" s="186" t="s">
        <v>119</v>
      </c>
      <c r="D14" s="184"/>
      <c r="E14" s="187" t="s">
        <v>90</v>
      </c>
      <c r="F14" s="188" t="s">
        <v>91</v>
      </c>
    </row>
    <row r="15" spans="1:6" hidden="1" outlineLevel="1">
      <c r="A15" s="182" t="s">
        <v>287</v>
      </c>
      <c r="B15" s="186" t="s">
        <v>121</v>
      </c>
      <c r="D15" s="184"/>
      <c r="E15" s="187" t="s">
        <v>92</v>
      </c>
      <c r="F15" s="188" t="s">
        <v>93</v>
      </c>
    </row>
    <row r="16" spans="1:6" hidden="1" outlineLevel="1">
      <c r="A16" s="182" t="s">
        <v>288</v>
      </c>
      <c r="B16" s="186" t="s">
        <v>122</v>
      </c>
      <c r="D16" s="184"/>
      <c r="E16" s="187" t="s">
        <v>94</v>
      </c>
      <c r="F16" s="188" t="s">
        <v>95</v>
      </c>
    </row>
    <row r="17" spans="1:6" hidden="1" outlineLevel="1">
      <c r="A17" s="182" t="s">
        <v>289</v>
      </c>
      <c r="B17" s="186" t="s">
        <v>123</v>
      </c>
      <c r="D17" s="184"/>
      <c r="E17" s="187" t="s">
        <v>96</v>
      </c>
      <c r="F17" s="188" t="s">
        <v>97</v>
      </c>
    </row>
    <row r="18" spans="1:6" hidden="1" outlineLevel="1">
      <c r="A18" s="182" t="s">
        <v>290</v>
      </c>
      <c r="B18" s="186" t="s">
        <v>247</v>
      </c>
      <c r="D18" s="184"/>
      <c r="E18" s="187" t="s">
        <v>98</v>
      </c>
      <c r="F18" s="188" t="s">
        <v>99</v>
      </c>
    </row>
    <row r="19" spans="1:6" hidden="1" outlineLevel="1">
      <c r="A19" s="182" t="s">
        <v>291</v>
      </c>
      <c r="B19" s="186" t="s">
        <v>248</v>
      </c>
      <c r="D19" s="184"/>
      <c r="E19" s="187" t="s">
        <v>100</v>
      </c>
      <c r="F19" s="188" t="s">
        <v>101</v>
      </c>
    </row>
    <row r="20" spans="1:6" hidden="1" outlineLevel="1">
      <c r="A20" s="182" t="s">
        <v>292</v>
      </c>
      <c r="B20" s="186" t="s">
        <v>249</v>
      </c>
      <c r="D20" s="184" t="s">
        <v>162</v>
      </c>
      <c r="E20" s="187"/>
      <c r="F20" s="181"/>
    </row>
    <row r="21" spans="1:6" hidden="1" outlineLevel="1">
      <c r="A21" s="182" t="s">
        <v>293</v>
      </c>
      <c r="B21" s="186" t="s">
        <v>250</v>
      </c>
      <c r="D21" s="184"/>
      <c r="E21" s="187" t="s">
        <v>102</v>
      </c>
      <c r="F21" s="188" t="s">
        <v>103</v>
      </c>
    </row>
    <row r="22" spans="1:6" hidden="1" outlineLevel="1">
      <c r="A22" s="182" t="s">
        <v>294</v>
      </c>
      <c r="B22" s="186" t="s">
        <v>224</v>
      </c>
      <c r="D22" s="184"/>
      <c r="E22" s="187" t="s">
        <v>104</v>
      </c>
      <c r="F22" s="188" t="s">
        <v>105</v>
      </c>
    </row>
    <row r="23" spans="1:6" hidden="1" outlineLevel="1">
      <c r="A23" s="182" t="s">
        <v>295</v>
      </c>
      <c r="B23" s="186" t="s">
        <v>225</v>
      </c>
      <c r="D23" s="184"/>
      <c r="E23" s="187" t="s">
        <v>106</v>
      </c>
      <c r="F23" s="188" t="s">
        <v>107</v>
      </c>
    </row>
    <row r="24" spans="1:6" hidden="1" outlineLevel="1">
      <c r="A24" s="182" t="s">
        <v>296</v>
      </c>
      <c r="B24" s="186" t="s">
        <v>251</v>
      </c>
      <c r="D24" s="184"/>
      <c r="E24" s="187" t="s">
        <v>108</v>
      </c>
      <c r="F24" s="188" t="s">
        <v>109</v>
      </c>
    </row>
    <row r="25" spans="1:6" hidden="1" outlineLevel="1">
      <c r="A25" s="182" t="s">
        <v>297</v>
      </c>
      <c r="B25" s="186" t="s">
        <v>252</v>
      </c>
      <c r="D25" s="184"/>
      <c r="E25" s="187" t="s">
        <v>110</v>
      </c>
      <c r="F25" s="188" t="s">
        <v>111</v>
      </c>
    </row>
    <row r="26" spans="1:6" hidden="1" outlineLevel="1">
      <c r="A26" s="182" t="s">
        <v>298</v>
      </c>
      <c r="B26" s="186" t="s">
        <v>253</v>
      </c>
      <c r="D26" s="184"/>
      <c r="E26" s="187" t="s">
        <v>112</v>
      </c>
      <c r="F26" s="188" t="s">
        <v>113</v>
      </c>
    </row>
    <row r="27" spans="1:6" hidden="1" outlineLevel="1">
      <c r="A27" s="182" t="s">
        <v>299</v>
      </c>
      <c r="B27" s="186" t="s">
        <v>254</v>
      </c>
      <c r="D27" s="184"/>
      <c r="E27" s="187" t="s">
        <v>114</v>
      </c>
      <c r="F27" s="188" t="s">
        <v>115</v>
      </c>
    </row>
    <row r="28" spans="1:6" hidden="1" outlineLevel="1">
      <c r="A28" s="182" t="s">
        <v>300</v>
      </c>
      <c r="B28" s="186" t="s">
        <v>255</v>
      </c>
      <c r="D28" s="184"/>
      <c r="E28" s="187" t="s">
        <v>116</v>
      </c>
      <c r="F28" s="188" t="s">
        <v>117</v>
      </c>
    </row>
    <row r="29" spans="1:6" hidden="1" outlineLevel="1">
      <c r="A29" s="182" t="s">
        <v>301</v>
      </c>
      <c r="B29" s="186" t="s">
        <v>256</v>
      </c>
      <c r="D29" s="184" t="s">
        <v>118</v>
      </c>
      <c r="E29" s="187"/>
      <c r="F29" s="181"/>
    </row>
    <row r="30" spans="1:6" collapsed="1">
      <c r="B30" s="189"/>
      <c r="D30" s="184"/>
      <c r="E30" s="187" t="s">
        <v>125</v>
      </c>
      <c r="F30" s="188" t="s">
        <v>219</v>
      </c>
    </row>
    <row r="31" spans="1:6" collapsed="1">
      <c r="A31" s="190"/>
      <c r="D31" s="184"/>
      <c r="E31" s="187" t="s">
        <v>126</v>
      </c>
      <c r="F31" s="188" t="s">
        <v>220</v>
      </c>
    </row>
    <row r="32" spans="1:6">
      <c r="D32" s="184"/>
      <c r="E32" s="187" t="s">
        <v>127</v>
      </c>
      <c r="F32" s="188" t="s">
        <v>221</v>
      </c>
    </row>
    <row r="33" spans="4:6">
      <c r="D33" s="184"/>
      <c r="E33" s="187" t="s">
        <v>128</v>
      </c>
      <c r="F33" s="188" t="s">
        <v>224</v>
      </c>
    </row>
    <row r="34" spans="4:6">
      <c r="D34" s="184"/>
      <c r="E34" s="187" t="s">
        <v>129</v>
      </c>
      <c r="F34" s="188" t="s">
        <v>225</v>
      </c>
    </row>
    <row r="35" spans="4:6">
      <c r="D35" s="184"/>
      <c r="E35" s="187" t="s">
        <v>130</v>
      </c>
      <c r="F35" s="188" t="s">
        <v>226</v>
      </c>
    </row>
    <row r="36" spans="4:6">
      <c r="D36" s="184"/>
      <c r="E36" s="187" t="s">
        <v>131</v>
      </c>
      <c r="F36" s="188" t="s">
        <v>227</v>
      </c>
    </row>
    <row r="37" spans="4:6">
      <c r="D37" s="184"/>
      <c r="E37" s="187" t="s">
        <v>132</v>
      </c>
      <c r="F37" s="188" t="s">
        <v>228</v>
      </c>
    </row>
    <row r="38" spans="4:6">
      <c r="D38" s="184"/>
      <c r="E38" s="187" t="s">
        <v>133</v>
      </c>
      <c r="F38" s="188" t="s">
        <v>229</v>
      </c>
    </row>
    <row r="39" spans="4:6">
      <c r="D39" s="184"/>
      <c r="E39" s="187" t="s">
        <v>134</v>
      </c>
      <c r="F39" s="188" t="s">
        <v>230</v>
      </c>
    </row>
    <row r="40" spans="4:6">
      <c r="D40" s="184"/>
      <c r="E40" s="187" t="s">
        <v>135</v>
      </c>
      <c r="F40" s="188" t="s">
        <v>231</v>
      </c>
    </row>
    <row r="41" spans="4:6">
      <c r="D41" s="184" t="s">
        <v>136</v>
      </c>
      <c r="E41" s="187"/>
      <c r="F41" s="181"/>
    </row>
    <row r="42" spans="4:6">
      <c r="D42" s="184"/>
      <c r="E42" s="187" t="s">
        <v>137</v>
      </c>
      <c r="F42" s="188" t="s">
        <v>138</v>
      </c>
    </row>
    <row r="43" spans="4:6">
      <c r="D43" s="184"/>
      <c r="E43" s="187" t="s">
        <v>139</v>
      </c>
      <c r="F43" s="188" t="s">
        <v>140</v>
      </c>
    </row>
    <row r="44" spans="4:6">
      <c r="D44" s="184"/>
      <c r="E44" s="187" t="s">
        <v>141</v>
      </c>
      <c r="F44" s="188" t="s">
        <v>142</v>
      </c>
    </row>
    <row r="45" spans="4:6">
      <c r="D45" s="184"/>
      <c r="E45" s="187" t="s">
        <v>143</v>
      </c>
      <c r="F45" s="188" t="s">
        <v>144</v>
      </c>
    </row>
    <row r="46" spans="4:6">
      <c r="D46" s="184"/>
      <c r="E46" s="187" t="s">
        <v>145</v>
      </c>
      <c r="F46" s="188" t="s">
        <v>146</v>
      </c>
    </row>
    <row r="47" spans="4:6">
      <c r="D47" s="184"/>
      <c r="E47" s="187" t="s">
        <v>147</v>
      </c>
      <c r="F47" s="188" t="s">
        <v>148</v>
      </c>
    </row>
    <row r="48" spans="4:6">
      <c r="D48" s="184"/>
      <c r="E48" s="187" t="s">
        <v>149</v>
      </c>
      <c r="F48" s="188" t="s">
        <v>150</v>
      </c>
    </row>
    <row r="49" spans="4:6">
      <c r="D49" s="184" t="s">
        <v>151</v>
      </c>
      <c r="E49" s="187"/>
      <c r="F49" s="181"/>
    </row>
    <row r="50" spans="4:6" ht="26.25" customHeight="1">
      <c r="D50" s="184"/>
      <c r="E50" s="187" t="s">
        <v>152</v>
      </c>
      <c r="F50" s="188" t="s">
        <v>153</v>
      </c>
    </row>
    <row r="51" spans="4:6">
      <c r="D51" s="184"/>
      <c r="E51" s="187" t="s">
        <v>154</v>
      </c>
      <c r="F51" s="188" t="s">
        <v>155</v>
      </c>
    </row>
    <row r="52" spans="4:6">
      <c r="D52" s="184"/>
      <c r="E52" s="187" t="s">
        <v>156</v>
      </c>
      <c r="F52" s="188" t="s">
        <v>157</v>
      </c>
    </row>
    <row r="53" spans="4:6">
      <c r="D53" s="184"/>
      <c r="E53" s="187" t="s">
        <v>163</v>
      </c>
      <c r="F53" s="188" t="s">
        <v>164</v>
      </c>
    </row>
    <row r="54" spans="4:6">
      <c r="F54" s="192"/>
    </row>
    <row r="55" spans="4:6">
      <c r="F55" s="191" t="s">
        <v>277</v>
      </c>
    </row>
    <row r="57" spans="4:6">
      <c r="D57" s="191" t="s">
        <v>158</v>
      </c>
    </row>
  </sheetData>
  <mergeCells count="3">
    <mergeCell ref="A1:B1"/>
    <mergeCell ref="D1:F1"/>
    <mergeCell ref="A2:B2"/>
  </mergeCells>
  <phoneticPr fontId="4"/>
  <pageMargins left="0.70866141732283472" right="0.70866141732283472" top="0.74803149606299213" bottom="0.74803149606299213" header="0.31496062992125984" footer="0.31496062992125984"/>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B1:AW22"/>
  <sheetViews>
    <sheetView showGridLines="0" zoomScale="70" zoomScaleNormal="70" zoomScaleSheetLayoutView="100" workbookViewId="0">
      <selection activeCell="B1" sqref="B1"/>
    </sheetView>
  </sheetViews>
  <sheetFormatPr defaultColWidth="9" defaultRowHeight="17.5"/>
  <cols>
    <col min="1" max="1" width="2.90625" style="228" customWidth="1"/>
    <col min="2" max="2" width="11.90625" style="228" bestFit="1" customWidth="1"/>
    <col min="3" max="3" width="39.08984375" style="228" customWidth="1"/>
    <col min="4" max="4" width="9" style="228" customWidth="1"/>
    <col min="5" max="6" width="12.7265625" style="228" customWidth="1"/>
    <col min="7" max="7" width="9" style="228" customWidth="1"/>
    <col min="8" max="9" width="9" style="228"/>
    <col min="10" max="10" width="9.7265625" style="228" bestFit="1" customWidth="1"/>
    <col min="11" max="14" width="9" style="228"/>
    <col min="15" max="15" width="11" style="228" customWidth="1"/>
    <col min="16" max="17" width="14.08984375" style="228" bestFit="1" customWidth="1"/>
    <col min="18" max="30" width="9" style="228"/>
    <col min="31" max="31" width="11" style="228" customWidth="1"/>
    <col min="32" max="44" width="9" style="228"/>
    <col min="45" max="45" width="10.08984375" style="228" customWidth="1"/>
    <col min="46" max="46" width="9" style="228"/>
    <col min="47" max="47" width="11" style="228" customWidth="1"/>
    <col min="48" max="16384" width="9" style="228"/>
  </cols>
  <sheetData>
    <row r="1" spans="2:48" s="222" customFormat="1" ht="19.5" customHeight="1">
      <c r="B1" s="220"/>
      <c r="C1" s="221" t="s">
        <v>475</v>
      </c>
    </row>
    <row r="2" spans="2:48" s="222" customFormat="1" ht="16.5" customHeight="1">
      <c r="B2" s="223"/>
      <c r="C2" s="224"/>
    </row>
    <row r="3" spans="2:48" s="222" customFormat="1" ht="33" customHeight="1">
      <c r="B3" s="225" t="s">
        <v>369</v>
      </c>
      <c r="C3" s="226" t="s">
        <v>388</v>
      </c>
    </row>
    <row r="4" spans="2:48" s="222" customFormat="1" ht="35.15" customHeight="1">
      <c r="B4" s="225" t="s">
        <v>43</v>
      </c>
      <c r="C4" s="227" t="s">
        <v>389</v>
      </c>
    </row>
    <row r="9" spans="2:48" hidden="1"/>
    <row r="10" spans="2:48" hidden="1">
      <c r="B10" s="228" t="s">
        <v>461</v>
      </c>
      <c r="C10" s="228" t="s">
        <v>463</v>
      </c>
      <c r="D10" s="228" t="s">
        <v>447</v>
      </c>
      <c r="E10" s="228" t="s">
        <v>376</v>
      </c>
      <c r="F10" s="228" t="s">
        <v>380</v>
      </c>
      <c r="G10" s="228" t="s">
        <v>304</v>
      </c>
      <c r="H10" s="228" t="s">
        <v>384</v>
      </c>
      <c r="I10" s="228" t="s">
        <v>388</v>
      </c>
      <c r="J10" s="228" t="s">
        <v>390</v>
      </c>
      <c r="K10" s="228" t="s">
        <v>391</v>
      </c>
      <c r="L10" s="228" t="s">
        <v>392</v>
      </c>
      <c r="M10" s="228" t="s">
        <v>393</v>
      </c>
      <c r="N10" s="228" t="s">
        <v>396</v>
      </c>
      <c r="O10" s="228" t="s">
        <v>305</v>
      </c>
      <c r="P10" s="228" t="s">
        <v>398</v>
      </c>
      <c r="Q10" s="228" t="s">
        <v>404</v>
      </c>
      <c r="R10" s="228" t="s">
        <v>406</v>
      </c>
      <c r="S10" s="228" t="s">
        <v>306</v>
      </c>
      <c r="T10" s="228" t="s">
        <v>410</v>
      </c>
      <c r="U10" s="228" t="s">
        <v>412</v>
      </c>
      <c r="V10" s="228" t="s">
        <v>414</v>
      </c>
      <c r="W10" s="228" t="s">
        <v>307</v>
      </c>
      <c r="X10" s="228" t="s">
        <v>308</v>
      </c>
      <c r="Y10" s="228" t="s">
        <v>309</v>
      </c>
      <c r="Z10" s="228" t="s">
        <v>448</v>
      </c>
      <c r="AA10" s="228" t="s">
        <v>420</v>
      </c>
      <c r="AB10" s="228" t="s">
        <v>310</v>
      </c>
      <c r="AC10" s="228" t="s">
        <v>423</v>
      </c>
      <c r="AD10" s="228" t="s">
        <v>449</v>
      </c>
      <c r="AE10" s="228" t="s">
        <v>450</v>
      </c>
      <c r="AF10" s="228" t="s">
        <v>311</v>
      </c>
      <c r="AG10" s="228" t="s">
        <v>451</v>
      </c>
      <c r="AH10" s="228" t="s">
        <v>312</v>
      </c>
      <c r="AI10" s="228" t="s">
        <v>428</v>
      </c>
      <c r="AJ10" s="228" t="s">
        <v>452</v>
      </c>
      <c r="AK10" s="228" t="s">
        <v>313</v>
      </c>
      <c r="AL10" s="228" t="s">
        <v>430</v>
      </c>
      <c r="AM10" s="228" t="s">
        <v>453</v>
      </c>
      <c r="AN10" s="228" t="s">
        <v>433</v>
      </c>
      <c r="AO10" s="228" t="s">
        <v>434</v>
      </c>
      <c r="AP10" s="228" t="s">
        <v>314</v>
      </c>
      <c r="AQ10" s="228" t="s">
        <v>436</v>
      </c>
      <c r="AR10" s="228" t="s">
        <v>315</v>
      </c>
      <c r="AS10" s="228" t="s">
        <v>439</v>
      </c>
      <c r="AT10" s="228" t="s">
        <v>441</v>
      </c>
      <c r="AU10" s="228" t="s">
        <v>443</v>
      </c>
      <c r="AV10" s="228" t="s">
        <v>445</v>
      </c>
    </row>
    <row r="11" spans="2:48" hidden="1">
      <c r="B11" s="228" t="s">
        <v>371</v>
      </c>
      <c r="C11" s="228" t="s">
        <v>464</v>
      </c>
      <c r="D11" s="228" t="s">
        <v>459</v>
      </c>
      <c r="E11" s="228" t="s">
        <v>377</v>
      </c>
      <c r="F11" s="228" t="s">
        <v>381</v>
      </c>
      <c r="G11" s="228" t="s">
        <v>382</v>
      </c>
      <c r="H11" s="228" t="s">
        <v>385</v>
      </c>
      <c r="I11" s="228" t="s">
        <v>389</v>
      </c>
      <c r="J11" s="228" t="s">
        <v>389</v>
      </c>
      <c r="K11" s="228" t="s">
        <v>389</v>
      </c>
      <c r="L11" s="228" t="s">
        <v>389</v>
      </c>
      <c r="M11" s="228" t="s">
        <v>394</v>
      </c>
      <c r="N11" s="228" t="s">
        <v>394</v>
      </c>
      <c r="O11" s="228" t="s">
        <v>394</v>
      </c>
      <c r="P11" s="228" t="s">
        <v>399</v>
      </c>
      <c r="Q11" s="228" t="s">
        <v>405</v>
      </c>
      <c r="R11" s="228" t="s">
        <v>407</v>
      </c>
      <c r="S11" s="228" t="s">
        <v>409</v>
      </c>
      <c r="T11" s="228" t="s">
        <v>411</v>
      </c>
      <c r="U11" s="228" t="s">
        <v>413</v>
      </c>
      <c r="V11" s="228" t="s">
        <v>415</v>
      </c>
      <c r="W11" s="228" t="s">
        <v>416</v>
      </c>
      <c r="X11" s="228" t="s">
        <v>415</v>
      </c>
      <c r="Y11" s="228" t="s">
        <v>419</v>
      </c>
      <c r="Z11" s="228" t="s">
        <v>458</v>
      </c>
      <c r="AA11" s="228" t="s">
        <v>421</v>
      </c>
      <c r="AB11" s="228" t="s">
        <v>422</v>
      </c>
      <c r="AC11" s="228" t="s">
        <v>424</v>
      </c>
      <c r="AD11" s="228" t="s">
        <v>454</v>
      </c>
      <c r="AE11" s="228" t="s">
        <v>460</v>
      </c>
      <c r="AF11" s="228" t="s">
        <v>469</v>
      </c>
      <c r="AG11" s="228" t="s">
        <v>455</v>
      </c>
      <c r="AH11" s="228" t="s">
        <v>427</v>
      </c>
      <c r="AI11" s="228" t="s">
        <v>470</v>
      </c>
      <c r="AJ11" s="228" t="s">
        <v>456</v>
      </c>
      <c r="AK11" s="228" t="s">
        <v>429</v>
      </c>
      <c r="AL11" s="228" t="s">
        <v>431</v>
      </c>
      <c r="AM11" s="228" t="s">
        <v>457</v>
      </c>
      <c r="AN11" s="228" t="s">
        <v>466</v>
      </c>
      <c r="AO11" s="228" t="s">
        <v>435</v>
      </c>
      <c r="AP11" s="228" t="s">
        <v>435</v>
      </c>
      <c r="AQ11" s="228" t="s">
        <v>437</v>
      </c>
      <c r="AR11" s="228" t="s">
        <v>438</v>
      </c>
      <c r="AS11" s="228" t="s">
        <v>440</v>
      </c>
      <c r="AT11" s="228" t="s">
        <v>442</v>
      </c>
      <c r="AU11" s="228" t="s">
        <v>444</v>
      </c>
      <c r="AV11" s="228" t="s">
        <v>446</v>
      </c>
    </row>
    <row r="12" spans="2:48" hidden="1">
      <c r="B12" s="228" t="s">
        <v>372</v>
      </c>
      <c r="C12" s="228" t="s">
        <v>374</v>
      </c>
      <c r="E12" s="228" t="s">
        <v>378</v>
      </c>
      <c r="G12" s="228" t="s">
        <v>383</v>
      </c>
      <c r="H12" s="228" t="s">
        <v>386</v>
      </c>
      <c r="M12" s="228" t="s">
        <v>395</v>
      </c>
      <c r="O12" s="228" t="s">
        <v>397</v>
      </c>
      <c r="P12" s="228" t="s">
        <v>400</v>
      </c>
      <c r="R12" s="228" t="s">
        <v>408</v>
      </c>
      <c r="W12" s="228" t="s">
        <v>417</v>
      </c>
      <c r="X12" s="228" t="s">
        <v>471</v>
      </c>
      <c r="AC12" s="228" t="s">
        <v>425</v>
      </c>
      <c r="AL12" s="228" t="s">
        <v>432</v>
      </c>
    </row>
    <row r="13" spans="2:48" hidden="1">
      <c r="B13" s="228" t="s">
        <v>373</v>
      </c>
      <c r="C13" s="228" t="s">
        <v>375</v>
      </c>
      <c r="E13" s="228" t="s">
        <v>467</v>
      </c>
      <c r="H13" s="228" t="s">
        <v>387</v>
      </c>
      <c r="O13" s="228" t="s">
        <v>462</v>
      </c>
      <c r="P13" s="228" t="s">
        <v>401</v>
      </c>
      <c r="W13" s="228" t="s">
        <v>418</v>
      </c>
      <c r="X13" s="228" t="s">
        <v>472</v>
      </c>
      <c r="AC13" s="228" t="s">
        <v>426</v>
      </c>
    </row>
    <row r="14" spans="2:48" hidden="1">
      <c r="E14" s="228" t="s">
        <v>379</v>
      </c>
      <c r="P14" s="228" t="s">
        <v>402</v>
      </c>
      <c r="AC14" s="228" t="s">
        <v>422</v>
      </c>
    </row>
    <row r="15" spans="2:48" hidden="1">
      <c r="P15" s="228" t="s">
        <v>403</v>
      </c>
    </row>
    <row r="16" spans="2:48" hidden="1"/>
    <row r="17" spans="2:49" hidden="1">
      <c r="B17" s="228" t="s">
        <v>461</v>
      </c>
      <c r="D17" s="228" t="s">
        <v>463</v>
      </c>
      <c r="E17" s="228" t="s">
        <v>447</v>
      </c>
      <c r="F17" s="228" t="s">
        <v>376</v>
      </c>
      <c r="G17" s="228" t="s">
        <v>380</v>
      </c>
      <c r="H17" s="228" t="s">
        <v>304</v>
      </c>
      <c r="I17" s="228" t="s">
        <v>384</v>
      </c>
      <c r="J17" s="228" t="s">
        <v>388</v>
      </c>
      <c r="K17" s="228" t="s">
        <v>390</v>
      </c>
      <c r="L17" s="228" t="s">
        <v>391</v>
      </c>
      <c r="M17" s="228" t="s">
        <v>392</v>
      </c>
      <c r="N17" s="228" t="s">
        <v>393</v>
      </c>
      <c r="O17" s="228" t="s">
        <v>396</v>
      </c>
      <c r="P17" s="228" t="s">
        <v>305</v>
      </c>
      <c r="Q17" s="228" t="s">
        <v>398</v>
      </c>
      <c r="R17" s="228" t="s">
        <v>404</v>
      </c>
      <c r="S17" s="228" t="s">
        <v>406</v>
      </c>
      <c r="T17" s="228" t="s">
        <v>306</v>
      </c>
      <c r="U17" s="228" t="s">
        <v>410</v>
      </c>
      <c r="V17" s="228" t="s">
        <v>412</v>
      </c>
      <c r="W17" s="228" t="s">
        <v>414</v>
      </c>
      <c r="X17" s="228" t="s">
        <v>307</v>
      </c>
      <c r="Y17" s="228" t="s">
        <v>308</v>
      </c>
      <c r="Z17" s="228" t="s">
        <v>309</v>
      </c>
      <c r="AA17" s="228" t="s">
        <v>448</v>
      </c>
      <c r="AB17" s="228" t="s">
        <v>420</v>
      </c>
      <c r="AC17" s="228" t="s">
        <v>310</v>
      </c>
      <c r="AD17" s="228" t="s">
        <v>423</v>
      </c>
      <c r="AE17" s="228" t="s">
        <v>449</v>
      </c>
      <c r="AF17" s="228" t="s">
        <v>450</v>
      </c>
      <c r="AG17" s="228" t="s">
        <v>311</v>
      </c>
      <c r="AH17" s="228" t="s">
        <v>451</v>
      </c>
      <c r="AI17" s="228" t="s">
        <v>312</v>
      </c>
      <c r="AJ17" s="228" t="s">
        <v>428</v>
      </c>
      <c r="AK17" s="228" t="s">
        <v>452</v>
      </c>
      <c r="AL17" s="228" t="s">
        <v>313</v>
      </c>
      <c r="AM17" s="228" t="s">
        <v>430</v>
      </c>
      <c r="AN17" s="228" t="s">
        <v>453</v>
      </c>
      <c r="AO17" s="228" t="s">
        <v>433</v>
      </c>
      <c r="AP17" s="228" t="s">
        <v>434</v>
      </c>
      <c r="AQ17" s="228" t="s">
        <v>314</v>
      </c>
      <c r="AR17" s="228" t="s">
        <v>436</v>
      </c>
      <c r="AS17" s="228" t="s">
        <v>315</v>
      </c>
      <c r="AT17" s="228" t="s">
        <v>439</v>
      </c>
      <c r="AU17" s="228" t="s">
        <v>441</v>
      </c>
      <c r="AV17" s="228" t="s">
        <v>443</v>
      </c>
      <c r="AW17" s="228" t="s">
        <v>445</v>
      </c>
    </row>
    <row r="18" spans="2:49" hidden="1">
      <c r="B18" s="228" t="s">
        <v>371</v>
      </c>
      <c r="D18" s="228" t="s">
        <v>464</v>
      </c>
      <c r="E18" s="228" t="s">
        <v>459</v>
      </c>
      <c r="F18" s="228" t="s">
        <v>377</v>
      </c>
      <c r="G18" s="228" t="s">
        <v>381</v>
      </c>
      <c r="H18" s="228" t="s">
        <v>382</v>
      </c>
      <c r="I18" s="228" t="s">
        <v>385</v>
      </c>
      <c r="J18" s="228" t="s">
        <v>389</v>
      </c>
      <c r="K18" s="228" t="s">
        <v>389</v>
      </c>
      <c r="L18" s="228" t="s">
        <v>389</v>
      </c>
      <c r="M18" s="228" t="s">
        <v>389</v>
      </c>
      <c r="N18" s="228" t="s">
        <v>394</v>
      </c>
      <c r="O18" s="228" t="s">
        <v>394</v>
      </c>
      <c r="P18" s="228" t="s">
        <v>394</v>
      </c>
      <c r="Q18" s="228" t="s">
        <v>399</v>
      </c>
      <c r="R18" s="228" t="s">
        <v>405</v>
      </c>
      <c r="S18" s="228" t="s">
        <v>407</v>
      </c>
      <c r="T18" s="228" t="s">
        <v>409</v>
      </c>
      <c r="U18" s="228" t="s">
        <v>411</v>
      </c>
      <c r="V18" s="228" t="s">
        <v>413</v>
      </c>
      <c r="W18" s="228" t="s">
        <v>415</v>
      </c>
      <c r="X18" s="228" t="s">
        <v>416</v>
      </c>
      <c r="Y18" s="228" t="s">
        <v>415</v>
      </c>
      <c r="Z18" s="228" t="s">
        <v>419</v>
      </c>
      <c r="AA18" s="228" t="s">
        <v>458</v>
      </c>
      <c r="AB18" s="228" t="s">
        <v>421</v>
      </c>
      <c r="AC18" s="228" t="s">
        <v>422</v>
      </c>
      <c r="AD18" s="228" t="s">
        <v>424</v>
      </c>
      <c r="AE18" s="228" t="s">
        <v>454</v>
      </c>
      <c r="AF18" s="228" t="s">
        <v>460</v>
      </c>
      <c r="AG18" s="228" t="s">
        <v>469</v>
      </c>
      <c r="AH18" s="228" t="s">
        <v>455</v>
      </c>
      <c r="AI18" s="228" t="s">
        <v>427</v>
      </c>
      <c r="AJ18" s="228" t="s">
        <v>470</v>
      </c>
      <c r="AK18" s="228" t="s">
        <v>456</v>
      </c>
      <c r="AL18" s="228" t="s">
        <v>429</v>
      </c>
      <c r="AM18" s="228" t="s">
        <v>431</v>
      </c>
      <c r="AN18" s="228" t="s">
        <v>457</v>
      </c>
      <c r="AO18" s="228" t="s">
        <v>466</v>
      </c>
      <c r="AP18" s="228" t="s">
        <v>435</v>
      </c>
      <c r="AQ18" s="228" t="s">
        <v>435</v>
      </c>
      <c r="AR18" s="228" t="s">
        <v>437</v>
      </c>
      <c r="AS18" s="228" t="s">
        <v>438</v>
      </c>
      <c r="AT18" s="228" t="s">
        <v>440</v>
      </c>
      <c r="AU18" s="228" t="s">
        <v>442</v>
      </c>
      <c r="AV18" s="228" t="s">
        <v>444</v>
      </c>
      <c r="AW18" s="228" t="s">
        <v>446</v>
      </c>
    </row>
    <row r="19" spans="2:49" hidden="1">
      <c r="B19" s="228" t="s">
        <v>372</v>
      </c>
      <c r="D19" s="228" t="s">
        <v>374</v>
      </c>
      <c r="F19" s="228" t="s">
        <v>378</v>
      </c>
      <c r="H19" s="228" t="s">
        <v>383</v>
      </c>
      <c r="I19" s="228" t="s">
        <v>386</v>
      </c>
      <c r="N19" s="228" t="s">
        <v>395</v>
      </c>
      <c r="P19" s="228" t="s">
        <v>397</v>
      </c>
      <c r="Q19" s="228" t="s">
        <v>400</v>
      </c>
      <c r="S19" s="228" t="s">
        <v>408</v>
      </c>
      <c r="X19" s="228" t="s">
        <v>417</v>
      </c>
      <c r="Y19" s="228" t="s">
        <v>471</v>
      </c>
      <c r="AD19" s="228" t="s">
        <v>425</v>
      </c>
      <c r="AM19" s="228" t="s">
        <v>432</v>
      </c>
    </row>
    <row r="20" spans="2:49" hidden="1">
      <c r="B20" s="228" t="s">
        <v>373</v>
      </c>
      <c r="D20" s="228" t="s">
        <v>375</v>
      </c>
      <c r="F20" s="228" t="s">
        <v>467</v>
      </c>
      <c r="I20" s="228" t="s">
        <v>387</v>
      </c>
      <c r="P20" s="228" t="s">
        <v>462</v>
      </c>
      <c r="Q20" s="228" t="s">
        <v>401</v>
      </c>
      <c r="X20" s="228" t="s">
        <v>418</v>
      </c>
      <c r="Y20" s="228" t="s">
        <v>472</v>
      </c>
      <c r="AD20" s="228" t="s">
        <v>426</v>
      </c>
    </row>
    <row r="21" spans="2:49" hidden="1">
      <c r="F21" s="228" t="s">
        <v>379</v>
      </c>
      <c r="Q21" s="228" t="s">
        <v>402</v>
      </c>
      <c r="AD21" s="228" t="s">
        <v>422</v>
      </c>
    </row>
    <row r="22" spans="2:49" hidden="1">
      <c r="Q22" s="228" t="s">
        <v>403</v>
      </c>
    </row>
  </sheetData>
  <phoneticPr fontId="4"/>
  <dataValidations count="2">
    <dataValidation type="list" allowBlank="1" showInputMessage="1" showErrorMessage="1" sqref="C3" xr:uid="{00000000-0002-0000-0200-000000000000}">
      <formula1>$B$10:$AV$10</formula1>
    </dataValidation>
    <dataValidation type="list" allowBlank="1" showInputMessage="1" showErrorMessage="1" errorTitle="ご注意" error="プルダウンリストからご選択ください。" sqref="C4" xr:uid="{00000000-0002-0000-0200-000001000000}">
      <formula1>INDIRECT($C$3)</formula1>
    </dataValidation>
  </dataValidations>
  <pageMargins left="0.7" right="0.7" top="0.75" bottom="0.75" header="0.3" footer="0.3"/>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1"/>
  <sheetViews>
    <sheetView showGridLines="0" topLeftCell="B1" zoomScale="70" zoomScaleNormal="70" zoomScaleSheetLayoutView="80" workbookViewId="0">
      <selection activeCell="H12" sqref="H12"/>
    </sheetView>
  </sheetViews>
  <sheetFormatPr defaultColWidth="9" defaultRowHeight="14.5"/>
  <cols>
    <col min="1" max="1" width="2.26953125" style="193" hidden="1" customWidth="1"/>
    <col min="2" max="2" width="7.36328125" style="195" customWidth="1"/>
    <col min="3" max="3" width="21.36328125" style="195" customWidth="1"/>
    <col min="4" max="4" width="28.90625" style="195" customWidth="1"/>
    <col min="5" max="5" width="30.90625" style="195" customWidth="1"/>
    <col min="6" max="6" width="22.7265625" style="195" customWidth="1"/>
    <col min="7" max="16384" width="9" style="195"/>
  </cols>
  <sheetData>
    <row r="1" spans="1:248" ht="17.5">
      <c r="B1" s="194" t="s">
        <v>337</v>
      </c>
    </row>
    <row r="2" spans="1:248" s="196" customFormat="1">
      <c r="A2" s="193"/>
      <c r="B2" s="198"/>
      <c r="C2" s="197"/>
      <c r="D2" s="197"/>
    </row>
    <row r="3" spans="1:248" ht="16.5" customHeight="1">
      <c r="B3" s="320" t="s">
        <v>43</v>
      </c>
      <c r="C3" s="321"/>
      <c r="D3" s="322" t="str">
        <f>IF(ｼｰﾄ0!C4="","",ｼｰﾄ0!C3 &amp; (ｼｰﾄ0!C4))</f>
        <v>茨城県関東平野</v>
      </c>
      <c r="E3" s="322"/>
      <c r="F3" s="322"/>
      <c r="IN3" s="196">
        <v>1</v>
      </c>
    </row>
    <row r="4" spans="1:248" ht="54" customHeight="1">
      <c r="B4" s="320" t="s">
        <v>44</v>
      </c>
      <c r="C4" s="321"/>
      <c r="D4" s="199" t="s">
        <v>341</v>
      </c>
      <c r="E4" s="150" t="s">
        <v>468</v>
      </c>
      <c r="F4" s="200" t="s">
        <v>342</v>
      </c>
    </row>
    <row r="5" spans="1:248" ht="26.15" customHeight="1">
      <c r="B5" s="323" t="s">
        <v>67</v>
      </c>
      <c r="C5" s="323"/>
      <c r="D5" s="201">
        <v>82</v>
      </c>
      <c r="E5" s="201">
        <v>9</v>
      </c>
      <c r="F5" s="202" t="s">
        <v>513</v>
      </c>
    </row>
    <row r="6" spans="1:248" ht="26.15" customHeight="1">
      <c r="B6" s="324" t="s">
        <v>206</v>
      </c>
      <c r="C6" s="324"/>
      <c r="D6" s="203" t="s">
        <v>479</v>
      </c>
      <c r="E6" s="203" t="s">
        <v>481</v>
      </c>
      <c r="F6" s="204" t="s">
        <v>529</v>
      </c>
    </row>
    <row r="7" spans="1:248" ht="25" customHeight="1">
      <c r="B7" s="309" t="s">
        <v>47</v>
      </c>
      <c r="C7" s="309"/>
      <c r="D7" s="203" t="s">
        <v>480</v>
      </c>
      <c r="E7" s="203" t="s">
        <v>482</v>
      </c>
      <c r="F7" s="204" t="s">
        <v>482</v>
      </c>
    </row>
    <row r="8" spans="1:248" ht="27" customHeight="1">
      <c r="B8" s="310" t="s">
        <v>185</v>
      </c>
      <c r="C8" s="311"/>
      <c r="D8" s="203" t="s">
        <v>517</v>
      </c>
      <c r="E8" s="203" t="s">
        <v>516</v>
      </c>
      <c r="F8" s="204" t="s">
        <v>515</v>
      </c>
    </row>
    <row r="9" spans="1:248" ht="26.25" customHeight="1">
      <c r="B9" s="312" t="s">
        <v>348</v>
      </c>
      <c r="C9" s="313"/>
      <c r="D9" s="203" t="s">
        <v>518</v>
      </c>
      <c r="E9" s="205" t="s">
        <v>525</v>
      </c>
      <c r="F9" s="204" t="s">
        <v>514</v>
      </c>
    </row>
    <row r="10" spans="1:248" ht="30" customHeight="1">
      <c r="B10" s="312" t="s">
        <v>473</v>
      </c>
      <c r="C10" s="314"/>
      <c r="D10" s="28"/>
      <c r="E10" s="206"/>
      <c r="F10" s="28"/>
    </row>
    <row r="11" spans="1:248" ht="29.25" customHeight="1">
      <c r="B11" s="315" t="s">
        <v>68</v>
      </c>
      <c r="C11" s="207" t="s">
        <v>187</v>
      </c>
      <c r="D11" s="208">
        <v>133.35</v>
      </c>
      <c r="E11" s="208">
        <v>67.930000000000007</v>
      </c>
      <c r="F11" s="209">
        <v>13.08</v>
      </c>
    </row>
    <row r="12" spans="1:248" ht="30" customHeight="1">
      <c r="B12" s="315"/>
      <c r="C12" s="210" t="s">
        <v>186</v>
      </c>
      <c r="D12" s="211"/>
      <c r="E12" s="208">
        <v>4.97</v>
      </c>
      <c r="F12" s="211"/>
    </row>
    <row r="13" spans="1:248" ht="30.75" customHeight="1">
      <c r="B13" s="315"/>
      <c r="C13" s="207" t="s">
        <v>349</v>
      </c>
      <c r="D13" s="211"/>
      <c r="E13" s="211"/>
      <c r="F13" s="209">
        <v>2.25</v>
      </c>
    </row>
    <row r="14" spans="1:248" ht="19.5" customHeight="1">
      <c r="B14" s="316"/>
      <c r="C14" s="66" t="s">
        <v>66</v>
      </c>
      <c r="D14" s="212">
        <v>0.99</v>
      </c>
      <c r="E14" s="212">
        <v>0.88</v>
      </c>
      <c r="F14" s="212">
        <v>0.28000000000000003</v>
      </c>
    </row>
    <row r="15" spans="1:248" ht="19.5" customHeight="1">
      <c r="B15" s="316"/>
      <c r="C15" s="66" t="s">
        <v>239</v>
      </c>
      <c r="D15" s="212">
        <v>0.45</v>
      </c>
      <c r="E15" s="212">
        <v>0.83</v>
      </c>
      <c r="F15" s="212">
        <v>0.51</v>
      </c>
    </row>
    <row r="16" spans="1:248" ht="19.5" customHeight="1">
      <c r="B16" s="316"/>
      <c r="C16" s="66" t="s">
        <v>70</v>
      </c>
      <c r="D16" s="212">
        <v>-0.05</v>
      </c>
      <c r="E16" s="212">
        <v>0.66</v>
      </c>
      <c r="F16" s="212">
        <v>0.42</v>
      </c>
    </row>
    <row r="17" spans="1:6" ht="19.5" customHeight="1">
      <c r="B17" s="316"/>
      <c r="C17" s="66" t="s">
        <v>72</v>
      </c>
      <c r="D17" s="212">
        <v>1.23</v>
      </c>
      <c r="E17" s="212">
        <v>1.25</v>
      </c>
      <c r="F17" s="212">
        <v>0.93</v>
      </c>
    </row>
    <row r="18" spans="1:6" ht="19.5" customHeight="1">
      <c r="B18" s="316"/>
      <c r="C18" s="66" t="s">
        <v>71</v>
      </c>
      <c r="D18" s="212">
        <v>0.59</v>
      </c>
      <c r="E18" s="212">
        <v>0.84</v>
      </c>
      <c r="F18" s="212">
        <v>-3.1</v>
      </c>
    </row>
    <row r="19" spans="1:6" ht="19.5" customHeight="1">
      <c r="B19" s="316"/>
      <c r="C19" s="66" t="s">
        <v>167</v>
      </c>
      <c r="D19" s="212">
        <v>1.27</v>
      </c>
      <c r="E19" s="212">
        <v>2.27</v>
      </c>
      <c r="F19" s="213">
        <v>0.83</v>
      </c>
    </row>
    <row r="20" spans="1:6" ht="19.5" customHeight="1">
      <c r="B20" s="316"/>
      <c r="C20" s="214" t="s">
        <v>240</v>
      </c>
      <c r="D20" s="212">
        <v>0.52</v>
      </c>
      <c r="E20" s="212">
        <v>0.62</v>
      </c>
      <c r="F20" s="212">
        <v>0.3</v>
      </c>
    </row>
    <row r="21" spans="1:6" ht="19.5" customHeight="1">
      <c r="B21" s="316"/>
      <c r="C21" s="214" t="s">
        <v>258</v>
      </c>
      <c r="D21" s="212">
        <v>-0.35</v>
      </c>
      <c r="E21" s="212">
        <v>0.62</v>
      </c>
      <c r="F21" s="212">
        <v>0.35</v>
      </c>
    </row>
    <row r="22" spans="1:6" ht="19.5" customHeight="1">
      <c r="B22" s="316"/>
      <c r="C22" s="214" t="s">
        <v>351</v>
      </c>
      <c r="D22" s="212">
        <v>0.42</v>
      </c>
      <c r="E22" s="212">
        <v>-0.02</v>
      </c>
      <c r="F22" s="212">
        <v>-1.03</v>
      </c>
    </row>
    <row r="23" spans="1:6" ht="19.5" customHeight="1">
      <c r="B23" s="317"/>
      <c r="C23" s="214" t="s">
        <v>359</v>
      </c>
      <c r="D23" s="212">
        <v>0.75</v>
      </c>
      <c r="E23" s="212">
        <v>1.48</v>
      </c>
      <c r="F23" s="213">
        <v>2.25</v>
      </c>
    </row>
    <row r="24" spans="1:6" s="216" customFormat="1" ht="12" customHeight="1">
      <c r="A24" s="215"/>
      <c r="C24" s="217" t="s">
        <v>217</v>
      </c>
      <c r="D24" s="318" t="s">
        <v>483</v>
      </c>
      <c r="E24" s="303"/>
      <c r="F24" s="319"/>
    </row>
    <row r="25" spans="1:6" s="216" customFormat="1" ht="12" customHeight="1">
      <c r="A25" s="215"/>
      <c r="C25" s="218"/>
      <c r="D25" s="302" t="s">
        <v>484</v>
      </c>
      <c r="E25" s="303"/>
      <c r="F25" s="304"/>
    </row>
    <row r="26" spans="1:6" s="216" customFormat="1" ht="12" customHeight="1">
      <c r="A26" s="215"/>
      <c r="C26" s="56"/>
      <c r="D26" s="302"/>
      <c r="E26" s="303"/>
      <c r="F26" s="304"/>
    </row>
    <row r="27" spans="1:6" s="216" customFormat="1" ht="12" customHeight="1">
      <c r="A27" s="215"/>
      <c r="D27" s="305"/>
      <c r="E27" s="303"/>
      <c r="F27" s="304"/>
    </row>
    <row r="28" spans="1:6" s="216" customFormat="1" ht="12" customHeight="1">
      <c r="A28" s="215"/>
      <c r="D28" s="306"/>
      <c r="E28" s="307"/>
      <c r="F28" s="308"/>
    </row>
    <row r="29" spans="1:6" s="216" customFormat="1">
      <c r="A29" s="215"/>
    </row>
    <row r="30" spans="1:6" s="216" customFormat="1">
      <c r="A30" s="215"/>
    </row>
    <row r="31" spans="1:6" s="216" customFormat="1">
      <c r="A31" s="215"/>
    </row>
    <row r="32" spans="1:6" s="216" customFormat="1">
      <c r="A32" s="215"/>
    </row>
    <row r="33" spans="1:3" s="216" customFormat="1">
      <c r="A33" s="215"/>
    </row>
    <row r="34" spans="1:3" s="216" customFormat="1">
      <c r="A34" s="215"/>
    </row>
    <row r="35" spans="1:3" s="216" customFormat="1">
      <c r="A35" s="215"/>
    </row>
    <row r="40" spans="1:3">
      <c r="C40" s="219"/>
    </row>
    <row r="41" spans="1:3">
      <c r="C41" s="219"/>
    </row>
  </sheetData>
  <sheetProtection formatCells="0"/>
  <mergeCells count="15">
    <mergeCell ref="B3:C3"/>
    <mergeCell ref="D3:F3"/>
    <mergeCell ref="B4:C4"/>
    <mergeCell ref="B5:C5"/>
    <mergeCell ref="B6:C6"/>
    <mergeCell ref="D25:F25"/>
    <mergeCell ref="D26:F26"/>
    <mergeCell ref="D27:F27"/>
    <mergeCell ref="D28:F28"/>
    <mergeCell ref="B7:C7"/>
    <mergeCell ref="B8:C8"/>
    <mergeCell ref="B9:C9"/>
    <mergeCell ref="B10:C10"/>
    <mergeCell ref="B11:B23"/>
    <mergeCell ref="D24:F24"/>
  </mergeCells>
  <phoneticPr fontId="4"/>
  <conditionalFormatting sqref="D12:D13">
    <cfRule type="expression" dxfId="4" priority="23">
      <formula>$D$5&lt;&gt;""</formula>
    </cfRule>
  </conditionalFormatting>
  <conditionalFormatting sqref="E13">
    <cfRule type="expression" dxfId="3" priority="21">
      <formula>$D$5&lt;&gt;""</formula>
    </cfRule>
  </conditionalFormatting>
  <conditionalFormatting sqref="F12">
    <cfRule type="expression" dxfId="2" priority="22">
      <formula>$D$5&lt;&gt;""</formula>
    </cfRule>
  </conditionalFormatting>
  <dataValidations xWindow="975" yWindow="680"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8:F8" xr:uid="{00000000-0002-0000-0500-000000000000}">
      <formula1>4</formula1>
      <formula2>8</formula2>
    </dataValidation>
    <dataValidation type="textLength" allowBlank="1" showInputMessage="1" showErrorMessage="1" promptTitle="記入例と同じく形式で記載してください。半角大文字" prompt="_x000a_　記入例：　S59 　_x000a_　　　　　　　　H29　_x000a_　　　　　　　　 R2_x000a_  " sqref="F9" xr:uid="{00000000-0002-0000-0500-000001000000}">
      <formula1>2</formula1>
      <formula2>3</formula2>
    </dataValidation>
    <dataValidation allowBlank="1" showInputMessage="1" showErrorMessage="1" promptTitle="記入例と同じ形式で記載してください。英数半角大文字" prompt="_x000a_記入例_x000a_　　　　　H28～R2_x000a_          H24～H28_x000a_" sqref="E9" xr:uid="{00000000-0002-0000-0500-000002000000}"/>
    <dataValidation allowBlank="1" showInputMessage="1" showErrorMessage="1" promptTitle="記入例と同じ形式で記載してください。英数半角大文字" prompt="記入例_x000a_　　　　　S50～R2_x000a_          H2～R1_x000a_" sqref="D9" xr:uid="{00000000-0002-0000-0500-000003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8" xr:uid="{00000000-0002-0000-0500-000004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2:D13 E13 F12" xr:uid="{00000000-0002-0000-0500-000005000000}">
      <formula1>D12=ROUNDDOWN(D12,2)</formula1>
    </dataValidation>
    <dataValidation type="custom" allowBlank="1" showInputMessage="1" showErrorMessage="1" errorTitle="ご注意" error="沈下量の数値は、小数点第２位までご記入ください。_x000a__x000a_12.56  19.08_x000a_5.03    14.10" sqref="D11:F11 E12 F13" xr:uid="{00000000-0002-0000-0500-000006000000}">
      <formula1>D11=ROUNDDOWN(D11,2)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4:F23" xr:uid="{00000000-0002-0000-0500-000007000000}">
      <formula1>D14=ROUNDDOWN(D14,2)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8374" r:id="rId4" name="Option Button 6">
              <controlPr defaultSize="0" autoFill="0" autoLine="0" autoPict="0">
                <anchor moveWithCells="1">
                  <from>
                    <xdr:col>5</xdr:col>
                    <xdr:colOff>88900</xdr:colOff>
                    <xdr:row>1</xdr:row>
                    <xdr:rowOff>0</xdr:rowOff>
                  </from>
                  <to>
                    <xdr:col>5</xdr:col>
                    <xdr:colOff>800100</xdr:colOff>
                    <xdr:row>1</xdr:row>
                    <xdr:rowOff>133350</xdr:rowOff>
                  </to>
                </anchor>
              </controlPr>
            </control>
          </mc:Choice>
        </mc:AlternateContent>
        <mc:AlternateContent xmlns:mc="http://schemas.openxmlformats.org/markup-compatibility/2006">
          <mc:Choice Requires="x14">
            <control shapeId="58375" r:id="rId5" name="Option Button 7">
              <controlPr defaultSize="0" autoFill="0" autoLine="0" autoPict="0">
                <anchor moveWithCells="1">
                  <from>
                    <xdr:col>5</xdr:col>
                    <xdr:colOff>908050</xdr:colOff>
                    <xdr:row>1</xdr:row>
                    <xdr:rowOff>0</xdr:rowOff>
                  </from>
                  <to>
                    <xdr:col>5</xdr:col>
                    <xdr:colOff>1543050</xdr:colOff>
                    <xdr:row>1</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H24"/>
  <sheetViews>
    <sheetView showGridLines="0" tabSelected="1" topLeftCell="B3" zoomScale="70" zoomScaleNormal="70" zoomScaleSheetLayoutView="90" workbookViewId="0">
      <selection activeCell="B8" sqref="B8:C8"/>
    </sheetView>
  </sheetViews>
  <sheetFormatPr defaultColWidth="9" defaultRowHeight="14.5"/>
  <cols>
    <col min="1" max="1" width="2.453125" style="56" hidden="1" customWidth="1"/>
    <col min="2" max="2" width="6.90625" style="56" customWidth="1"/>
    <col min="3" max="3" width="14.26953125" style="56" customWidth="1"/>
    <col min="4" max="4" width="13.08984375" style="56" bestFit="1" customWidth="1"/>
    <col min="5" max="6" width="13.6328125" style="56" bestFit="1" customWidth="1"/>
    <col min="7" max="7" width="13.81640625" style="56" customWidth="1"/>
    <col min="8" max="8" width="14.08984375" style="56" bestFit="1" customWidth="1"/>
    <col min="9" max="16384" width="9" style="56"/>
  </cols>
  <sheetData>
    <row r="1" spans="2:8" ht="17.5">
      <c r="B1" s="57" t="s">
        <v>338</v>
      </c>
    </row>
    <row r="2" spans="2:8" ht="18.75" customHeight="1">
      <c r="B2" s="337" t="str">
        <f>IF(ｼｰﾄ0!C4="","",ｼｰﾄ0!C3   &amp; (ｼｰﾄ0!C4) )</f>
        <v>茨城県関東平野</v>
      </c>
      <c r="C2" s="337"/>
      <c r="D2" s="60"/>
      <c r="E2" s="60"/>
      <c r="F2" s="60"/>
      <c r="G2" s="60"/>
      <c r="H2" s="60"/>
    </row>
    <row r="3" spans="2:8" ht="27" customHeight="1">
      <c r="B3" s="325" t="s">
        <v>208</v>
      </c>
      <c r="C3" s="326"/>
      <c r="D3" s="61" t="s">
        <v>485</v>
      </c>
      <c r="E3" s="61" t="s">
        <v>486</v>
      </c>
      <c r="F3" s="61" t="s">
        <v>497</v>
      </c>
      <c r="G3" s="424" t="s">
        <v>530</v>
      </c>
      <c r="H3" s="424" t="s">
        <v>536</v>
      </c>
    </row>
    <row r="4" spans="2:8" ht="27" customHeight="1">
      <c r="B4" s="325" t="s">
        <v>204</v>
      </c>
      <c r="C4" s="326"/>
      <c r="D4" s="62" t="s">
        <v>487</v>
      </c>
      <c r="E4" s="62" t="s">
        <v>488</v>
      </c>
      <c r="F4" s="62" t="s">
        <v>498</v>
      </c>
      <c r="G4" s="424" t="s">
        <v>531</v>
      </c>
      <c r="H4" s="424" t="s">
        <v>537</v>
      </c>
    </row>
    <row r="5" spans="2:8" ht="27" customHeight="1">
      <c r="B5" s="325" t="s">
        <v>27</v>
      </c>
      <c r="C5" s="326"/>
      <c r="D5" s="62">
        <v>6.7</v>
      </c>
      <c r="E5" s="62">
        <v>8.08</v>
      </c>
      <c r="F5" s="62">
        <v>16</v>
      </c>
      <c r="G5" s="425">
        <v>18.75</v>
      </c>
      <c r="H5" s="425">
        <v>11.56</v>
      </c>
    </row>
    <row r="6" spans="2:8" ht="27" customHeight="1">
      <c r="B6" s="325" t="s">
        <v>46</v>
      </c>
      <c r="C6" s="326"/>
      <c r="D6" s="62" t="s">
        <v>489</v>
      </c>
      <c r="E6" s="62" t="s">
        <v>490</v>
      </c>
      <c r="F6" s="62" t="s">
        <v>491</v>
      </c>
      <c r="G6" s="426" t="s">
        <v>532</v>
      </c>
      <c r="H6" s="426" t="s">
        <v>538</v>
      </c>
    </row>
    <row r="7" spans="2:8" ht="27" customHeight="1">
      <c r="B7" s="325" t="s">
        <v>47</v>
      </c>
      <c r="C7" s="326"/>
      <c r="D7" s="62" t="s">
        <v>492</v>
      </c>
      <c r="E7" s="62" t="s">
        <v>493</v>
      </c>
      <c r="F7" s="62" t="s">
        <v>493</v>
      </c>
      <c r="G7" s="424" t="s">
        <v>533</v>
      </c>
      <c r="H7" s="424" t="s">
        <v>533</v>
      </c>
    </row>
    <row r="8" spans="2:8" ht="27" customHeight="1">
      <c r="B8" s="325" t="s">
        <v>28</v>
      </c>
      <c r="C8" s="326"/>
      <c r="D8" s="62" t="s">
        <v>494</v>
      </c>
      <c r="E8" s="62" t="s">
        <v>493</v>
      </c>
      <c r="F8" s="62" t="s">
        <v>499</v>
      </c>
      <c r="G8" s="424" t="s">
        <v>533</v>
      </c>
      <c r="H8" s="424" t="s">
        <v>533</v>
      </c>
    </row>
    <row r="9" spans="2:8" ht="27" customHeight="1">
      <c r="B9" s="325" t="s">
        <v>207</v>
      </c>
      <c r="C9" s="326"/>
      <c r="D9" s="62" t="s">
        <v>495</v>
      </c>
      <c r="E9" s="62" t="s">
        <v>493</v>
      </c>
      <c r="F9" s="62" t="s">
        <v>502</v>
      </c>
      <c r="G9" s="426" t="s">
        <v>534</v>
      </c>
      <c r="H9" s="426" t="s">
        <v>539</v>
      </c>
    </row>
    <row r="10" spans="2:8" ht="27" customHeight="1">
      <c r="B10" s="329" t="s">
        <v>48</v>
      </c>
      <c r="C10" s="330"/>
      <c r="D10" s="64" t="s">
        <v>500</v>
      </c>
      <c r="E10" s="64" t="s">
        <v>501</v>
      </c>
      <c r="F10" s="64" t="s">
        <v>503</v>
      </c>
      <c r="G10" s="424" t="s">
        <v>535</v>
      </c>
      <c r="H10" s="424" t="s">
        <v>540</v>
      </c>
    </row>
    <row r="11" spans="2:8" ht="18.75" customHeight="1">
      <c r="B11" s="331" t="s">
        <v>26</v>
      </c>
      <c r="C11" s="61" t="s">
        <v>66</v>
      </c>
      <c r="D11" s="65" t="s">
        <v>496</v>
      </c>
      <c r="E11" s="419">
        <v>-4.84</v>
      </c>
      <c r="F11" s="65" t="s">
        <v>496</v>
      </c>
      <c r="G11" s="418">
        <v>-9.7200000000000006</v>
      </c>
      <c r="H11" s="418">
        <v>-11.4</v>
      </c>
    </row>
    <row r="12" spans="2:8" ht="18.75" customHeight="1">
      <c r="B12" s="332"/>
      <c r="C12" s="61" t="s">
        <v>69</v>
      </c>
      <c r="D12" s="65" t="s">
        <v>496</v>
      </c>
      <c r="E12" s="64">
        <v>-4.43</v>
      </c>
      <c r="F12" s="65" t="s">
        <v>496</v>
      </c>
      <c r="G12" s="418">
        <v>-9.67</v>
      </c>
      <c r="H12" s="418">
        <v>-11.62</v>
      </c>
    </row>
    <row r="13" spans="2:8" ht="18.75" customHeight="1">
      <c r="B13" s="332"/>
      <c r="C13" s="61" t="s">
        <v>209</v>
      </c>
      <c r="D13" s="65" t="s">
        <v>496</v>
      </c>
      <c r="E13" s="64">
        <v>-4.03</v>
      </c>
      <c r="F13" s="65" t="s">
        <v>496</v>
      </c>
      <c r="G13" s="418">
        <v>-9.3699999999999992</v>
      </c>
      <c r="H13" s="418">
        <v>-11.17</v>
      </c>
    </row>
    <row r="14" spans="2:8" ht="18.75" customHeight="1">
      <c r="B14" s="332"/>
      <c r="C14" s="61" t="s">
        <v>72</v>
      </c>
      <c r="D14" s="65" t="s">
        <v>496</v>
      </c>
      <c r="E14" s="64">
        <v>-3.94</v>
      </c>
      <c r="F14" s="65" t="s">
        <v>496</v>
      </c>
      <c r="G14" s="418">
        <v>-8.93</v>
      </c>
      <c r="H14" s="418">
        <v>-11.04</v>
      </c>
    </row>
    <row r="15" spans="2:8" ht="18.75" customHeight="1">
      <c r="B15" s="333" t="s">
        <v>49</v>
      </c>
      <c r="C15" s="61" t="s">
        <v>71</v>
      </c>
      <c r="D15" s="65" t="s">
        <v>496</v>
      </c>
      <c r="E15" s="64">
        <v>-4.13</v>
      </c>
      <c r="F15" s="65" t="s">
        <v>496</v>
      </c>
      <c r="G15" s="418">
        <v>-9.17</v>
      </c>
      <c r="H15" s="418">
        <v>-11.5</v>
      </c>
    </row>
    <row r="16" spans="2:8" ht="18.75" customHeight="1">
      <c r="B16" s="333"/>
      <c r="C16" s="61" t="s">
        <v>167</v>
      </c>
      <c r="D16" s="65" t="s">
        <v>496</v>
      </c>
      <c r="E16" s="64">
        <v>-4.1500000000000004</v>
      </c>
      <c r="F16" s="65" t="s">
        <v>496</v>
      </c>
      <c r="G16" s="418">
        <v>-9.59</v>
      </c>
      <c r="H16" s="418">
        <v>-11.92</v>
      </c>
    </row>
    <row r="17" spans="2:8" ht="18.75" customHeight="1">
      <c r="B17" s="333"/>
      <c r="C17" s="66" t="s">
        <v>232</v>
      </c>
      <c r="D17" s="65" t="s">
        <v>496</v>
      </c>
      <c r="E17" s="64">
        <v>-4.1399999999999997</v>
      </c>
      <c r="F17" s="65" t="s">
        <v>496</v>
      </c>
      <c r="G17" s="418">
        <v>-9.68</v>
      </c>
      <c r="H17" s="418">
        <v>-11.55</v>
      </c>
    </row>
    <row r="18" spans="2:8" ht="18.75" customHeight="1">
      <c r="B18" s="333"/>
      <c r="C18" s="66" t="s">
        <v>258</v>
      </c>
      <c r="D18" s="65" t="s">
        <v>496</v>
      </c>
      <c r="E18" s="64">
        <v>-3.49</v>
      </c>
      <c r="F18" s="65" t="s">
        <v>496</v>
      </c>
      <c r="G18" s="422">
        <v>-8.77</v>
      </c>
      <c r="H18" s="422">
        <v>-10.84</v>
      </c>
    </row>
    <row r="19" spans="2:8" ht="18.75" customHeight="1">
      <c r="B19" s="333"/>
      <c r="C19" s="66" t="s">
        <v>351</v>
      </c>
      <c r="D19" s="65" t="s">
        <v>496</v>
      </c>
      <c r="E19" s="64">
        <v>-3.51</v>
      </c>
      <c r="F19" s="65" t="s">
        <v>496</v>
      </c>
      <c r="G19" s="422">
        <v>-9.2200000000000006</v>
      </c>
      <c r="H19" s="421">
        <v>-11.36</v>
      </c>
    </row>
    <row r="20" spans="2:8" ht="18.75" customHeight="1">
      <c r="B20" s="334"/>
      <c r="C20" s="66" t="s">
        <v>359</v>
      </c>
      <c r="D20" s="65" t="s">
        <v>496</v>
      </c>
      <c r="E20" s="64">
        <v>-3.28</v>
      </c>
      <c r="F20" s="65" t="s">
        <v>496</v>
      </c>
      <c r="G20" s="420">
        <v>-8.29383870967742</v>
      </c>
      <c r="H20" s="423">
        <v>-10.782258064516132</v>
      </c>
    </row>
    <row r="21" spans="2:8">
      <c r="B21" s="59"/>
      <c r="C21" s="67" t="s">
        <v>216</v>
      </c>
      <c r="D21" s="335" t="s">
        <v>73</v>
      </c>
      <c r="E21" s="336"/>
      <c r="F21" s="336"/>
      <c r="G21" s="336"/>
      <c r="H21" s="319"/>
    </row>
    <row r="22" spans="2:8">
      <c r="B22" s="59"/>
      <c r="C22" s="59"/>
      <c r="D22" s="327"/>
      <c r="E22" s="303"/>
      <c r="F22" s="303"/>
      <c r="G22" s="303"/>
      <c r="H22" s="304"/>
    </row>
    <row r="23" spans="2:8">
      <c r="B23" s="59"/>
      <c r="C23" s="59"/>
      <c r="D23" s="327"/>
      <c r="E23" s="303"/>
      <c r="F23" s="303"/>
      <c r="G23" s="303"/>
      <c r="H23" s="304"/>
    </row>
    <row r="24" spans="2:8">
      <c r="B24" s="59"/>
      <c r="C24" s="59"/>
      <c r="D24" s="328"/>
      <c r="E24" s="307"/>
      <c r="F24" s="307"/>
      <c r="G24" s="307"/>
      <c r="H24" s="308"/>
    </row>
  </sheetData>
  <sheetProtection insertColumns="0"/>
  <mergeCells count="15">
    <mergeCell ref="B2:C2"/>
    <mergeCell ref="B3:C3"/>
    <mergeCell ref="B4:C4"/>
    <mergeCell ref="B5:C5"/>
    <mergeCell ref="B6:C6"/>
    <mergeCell ref="B7:C7"/>
    <mergeCell ref="D22:H22"/>
    <mergeCell ref="D23:H23"/>
    <mergeCell ref="D24:H24"/>
    <mergeCell ref="B8:C8"/>
    <mergeCell ref="B9:C9"/>
    <mergeCell ref="B10:C10"/>
    <mergeCell ref="B11:B14"/>
    <mergeCell ref="B15:B20"/>
    <mergeCell ref="D21:H21"/>
  </mergeCells>
  <phoneticPr fontId="4"/>
  <pageMargins left="0.70866141732283472" right="0.55118110236220474" top="0.70866141732283472" bottom="0.6692913385826772" header="0.51181102362204722" footer="0.51181102362204722"/>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9394" r:id="rId4" name="Option Button 2">
              <controlPr defaultSize="0" autoFill="0" autoLine="0" autoPict="0">
                <anchor moveWithCells="1">
                  <from>
                    <xdr:col>7</xdr:col>
                    <xdr:colOff>234950</xdr:colOff>
                    <xdr:row>1</xdr:row>
                    <xdr:rowOff>0</xdr:rowOff>
                  </from>
                  <to>
                    <xdr:col>7</xdr:col>
                    <xdr:colOff>685800</xdr:colOff>
                    <xdr:row>1</xdr:row>
                    <xdr:rowOff>184150</xdr:rowOff>
                  </to>
                </anchor>
              </controlPr>
            </control>
          </mc:Choice>
        </mc:AlternateContent>
        <mc:AlternateContent xmlns:mc="http://schemas.openxmlformats.org/markup-compatibility/2006">
          <mc:Choice Requires="x14">
            <control shapeId="59395" r:id="rId5" name="Option Button 3">
              <controlPr defaultSize="0" autoFill="0" autoLine="0" autoPict="0">
                <anchor moveWithCells="1">
                  <from>
                    <xdr:col>7</xdr:col>
                    <xdr:colOff>539750</xdr:colOff>
                    <xdr:row>1</xdr:row>
                    <xdr:rowOff>12700</xdr:rowOff>
                  </from>
                  <to>
                    <xdr:col>8</xdr:col>
                    <xdr:colOff>0</xdr:colOff>
                    <xdr:row>1</xdr:row>
                    <xdr:rowOff>177800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70" zoomScaleNormal="70" zoomScaleSheetLayoutView="90" workbookViewId="0">
      <pane xSplit="1" ySplit="5" topLeftCell="B6" activePane="bottomRight" state="frozen"/>
      <selection pane="topRight" activeCell="B1" sqref="B1"/>
      <selection pane="bottomLeft" activeCell="A8" sqref="A8"/>
      <selection pane="bottomRight" activeCell="F2" sqref="F2"/>
    </sheetView>
  </sheetViews>
  <sheetFormatPr defaultColWidth="9" defaultRowHeight="14.5"/>
  <cols>
    <col min="1" max="1" width="2.6328125" style="10" hidden="1" customWidth="1"/>
    <col min="2" max="2" width="16.6328125" style="10" customWidth="1"/>
    <col min="3" max="3" width="12.7265625" style="10" customWidth="1"/>
    <col min="4" max="4" width="10.36328125" style="10" customWidth="1"/>
    <col min="5" max="8" width="8.7265625" style="10" customWidth="1"/>
    <col min="9" max="12" width="12" style="10" customWidth="1"/>
    <col min="13" max="16384" width="9" style="10"/>
  </cols>
  <sheetData>
    <row r="1" spans="1:18" s="56" customFormat="1" ht="17.5">
      <c r="B1" s="57" t="s">
        <v>478</v>
      </c>
    </row>
    <row r="2" spans="1:18" s="56" customFormat="1" ht="15" thickBot="1">
      <c r="A2" s="8"/>
      <c r="B2" s="345" t="str">
        <f>IF(ｼｰﾄ0!C4="","",ｼｰﾄ0!C3   &amp; (ｼｰﾄ0!C4) )</f>
        <v>茨城県関東平野</v>
      </c>
      <c r="C2" s="345"/>
      <c r="D2" s="58"/>
      <c r="E2" s="79"/>
      <c r="F2" s="79"/>
      <c r="G2" s="79"/>
      <c r="H2" s="79"/>
    </row>
    <row r="3" spans="1:18" ht="48.65" customHeight="1">
      <c r="A3" s="9"/>
      <c r="B3" s="346" t="s">
        <v>526</v>
      </c>
      <c r="C3" s="349" t="s">
        <v>245</v>
      </c>
      <c r="D3" s="80"/>
      <c r="E3" s="352" t="s">
        <v>361</v>
      </c>
      <c r="F3" s="353"/>
      <c r="G3" s="353"/>
      <c r="H3" s="354"/>
      <c r="I3" s="361" t="s">
        <v>527</v>
      </c>
      <c r="J3" s="362"/>
      <c r="K3" s="363" t="s">
        <v>528</v>
      </c>
      <c r="L3" s="364"/>
    </row>
    <row r="4" spans="1:18" ht="37.5" customHeight="1">
      <c r="A4" s="9"/>
      <c r="B4" s="347"/>
      <c r="C4" s="350"/>
      <c r="D4" s="355" t="s">
        <v>352</v>
      </c>
      <c r="E4" s="357" t="s">
        <v>282</v>
      </c>
      <c r="F4" s="359" t="s">
        <v>281</v>
      </c>
      <c r="G4" s="359" t="s">
        <v>159</v>
      </c>
      <c r="H4" s="355" t="s">
        <v>267</v>
      </c>
      <c r="I4" s="81" t="s">
        <v>317</v>
      </c>
      <c r="J4" s="82" t="s">
        <v>318</v>
      </c>
      <c r="K4" s="81" t="s">
        <v>347</v>
      </c>
      <c r="L4" s="83" t="s">
        <v>319</v>
      </c>
    </row>
    <row r="5" spans="1:18" ht="29.15" customHeight="1" thickBot="1">
      <c r="A5" s="9"/>
      <c r="B5" s="348"/>
      <c r="C5" s="351"/>
      <c r="D5" s="356"/>
      <c r="E5" s="358"/>
      <c r="F5" s="360"/>
      <c r="G5" s="360"/>
      <c r="H5" s="356"/>
      <c r="I5" s="84" t="s">
        <v>320</v>
      </c>
      <c r="J5" s="85" t="s">
        <v>323</v>
      </c>
      <c r="K5" s="86" t="s">
        <v>322</v>
      </c>
      <c r="L5" s="87" t="s">
        <v>321</v>
      </c>
    </row>
    <row r="6" spans="1:18" ht="19.5" customHeight="1" thickTop="1">
      <c r="A6" s="9" t="str">
        <f>IF(COUNTIF(E6:E65,"/")&gt;=1,1,"")</f>
        <v/>
      </c>
      <c r="B6" s="88" t="s">
        <v>482</v>
      </c>
      <c r="C6" s="89">
        <v>81.5</v>
      </c>
      <c r="D6" s="89"/>
      <c r="E6" s="90" t="s">
        <v>506</v>
      </c>
      <c r="F6" s="91" t="s">
        <v>506</v>
      </c>
      <c r="G6" s="91" t="s">
        <v>506</v>
      </c>
      <c r="H6" s="91" t="s">
        <v>506</v>
      </c>
      <c r="I6" s="91" t="s">
        <v>268</v>
      </c>
      <c r="J6" s="91" t="s">
        <v>269</v>
      </c>
      <c r="K6" s="91" t="s">
        <v>270</v>
      </c>
      <c r="L6" s="91"/>
    </row>
    <row r="7" spans="1:18" ht="19.5" customHeight="1">
      <c r="A7" s="9">
        <f>IF(COUNTIF(E6:E65,"-")&gt;=1,2,"")</f>
        <v>2</v>
      </c>
      <c r="B7" s="88" t="s">
        <v>519</v>
      </c>
      <c r="C7" s="89">
        <v>0.6</v>
      </c>
      <c r="D7" s="89"/>
      <c r="E7" s="91" t="s">
        <v>506</v>
      </c>
      <c r="F7" s="91" t="s">
        <v>506</v>
      </c>
      <c r="G7" s="91" t="s">
        <v>506</v>
      </c>
      <c r="H7" s="91" t="s">
        <v>506</v>
      </c>
      <c r="I7" s="92"/>
      <c r="J7" s="93"/>
      <c r="K7" s="93" t="s">
        <v>270</v>
      </c>
      <c r="L7" s="93"/>
    </row>
    <row r="8" spans="1:18" ht="19.5" customHeight="1">
      <c r="A8" s="9" t="str">
        <f>IF(COUNTIF(E6:E65,"#")&gt;=1,4,"")</f>
        <v/>
      </c>
      <c r="B8" s="88" t="s">
        <v>520</v>
      </c>
      <c r="C8" s="89">
        <v>41.1</v>
      </c>
      <c r="D8" s="89"/>
      <c r="E8" s="91" t="s">
        <v>506</v>
      </c>
      <c r="F8" s="91" t="s">
        <v>506</v>
      </c>
      <c r="G8" s="91" t="s">
        <v>506</v>
      </c>
      <c r="H8" s="91" t="s">
        <v>506</v>
      </c>
      <c r="I8" s="92"/>
      <c r="J8" s="93" t="s">
        <v>269</v>
      </c>
      <c r="K8" s="93" t="s">
        <v>270</v>
      </c>
      <c r="L8" s="93"/>
    </row>
    <row r="9" spans="1:18" ht="19.5" customHeight="1">
      <c r="A9" s="9"/>
      <c r="B9" s="88" t="s">
        <v>504</v>
      </c>
      <c r="C9" s="89">
        <v>34.5</v>
      </c>
      <c r="D9" s="89"/>
      <c r="E9" s="91" t="s">
        <v>506</v>
      </c>
      <c r="F9" s="91" t="s">
        <v>506</v>
      </c>
      <c r="G9" s="91" t="s">
        <v>506</v>
      </c>
      <c r="H9" s="91" t="s">
        <v>506</v>
      </c>
      <c r="I9" s="92"/>
      <c r="J9" s="93"/>
      <c r="K9" s="93" t="s">
        <v>270</v>
      </c>
      <c r="L9" s="93"/>
    </row>
    <row r="10" spans="1:18" ht="19.5" customHeight="1">
      <c r="A10" s="9">
        <f>IF(COUNTIF(F6:F65,"-")&gt;=1,2,"")</f>
        <v>2</v>
      </c>
      <c r="B10" s="88" t="s">
        <v>521</v>
      </c>
      <c r="C10" s="89">
        <v>20.2</v>
      </c>
      <c r="D10" s="89"/>
      <c r="E10" s="91" t="s">
        <v>506</v>
      </c>
      <c r="F10" s="91" t="s">
        <v>506</v>
      </c>
      <c r="G10" s="91" t="s">
        <v>506</v>
      </c>
      <c r="H10" s="91" t="s">
        <v>506</v>
      </c>
      <c r="I10" s="92"/>
      <c r="J10" s="93" t="s">
        <v>269</v>
      </c>
      <c r="K10" s="93" t="s">
        <v>270</v>
      </c>
      <c r="L10" s="93"/>
    </row>
    <row r="11" spans="1:18" ht="19.5" customHeight="1">
      <c r="A11" s="9" t="str">
        <f>IF(COUNTIF(F6:F65,"/")&gt;=1,1,"")</f>
        <v/>
      </c>
      <c r="B11" s="88" t="s">
        <v>505</v>
      </c>
      <c r="C11" s="89">
        <v>62.6</v>
      </c>
      <c r="D11" s="89"/>
      <c r="E11" s="91" t="s">
        <v>506</v>
      </c>
      <c r="F11" s="91" t="s">
        <v>506</v>
      </c>
      <c r="G11" s="91" t="s">
        <v>506</v>
      </c>
      <c r="H11" s="91" t="s">
        <v>506</v>
      </c>
      <c r="I11" s="92" t="s">
        <v>268</v>
      </c>
      <c r="J11" s="93" t="s">
        <v>269</v>
      </c>
      <c r="K11" s="93" t="s">
        <v>270</v>
      </c>
      <c r="L11" s="93"/>
      <c r="R11" s="10" t="s">
        <v>477</v>
      </c>
    </row>
    <row r="12" spans="1:18" ht="19.5" customHeight="1">
      <c r="A12" s="9" t="str">
        <f>IF(COUNTIF(F6:F65,"#")&gt;=1,4,"")</f>
        <v/>
      </c>
      <c r="B12" s="88" t="s">
        <v>522</v>
      </c>
      <c r="C12" s="89">
        <v>2.2999999999999998</v>
      </c>
      <c r="D12" s="89"/>
      <c r="E12" s="91" t="s">
        <v>506</v>
      </c>
      <c r="F12" s="91" t="s">
        <v>506</v>
      </c>
      <c r="G12" s="91" t="s">
        <v>506</v>
      </c>
      <c r="H12" s="91" t="s">
        <v>506</v>
      </c>
      <c r="I12" s="92"/>
      <c r="J12" s="93"/>
      <c r="K12" s="93" t="s">
        <v>270</v>
      </c>
      <c r="L12" s="93"/>
    </row>
    <row r="13" spans="1:18" ht="19.5" customHeight="1">
      <c r="A13" s="9"/>
      <c r="B13" s="88" t="s">
        <v>523</v>
      </c>
      <c r="C13" s="89">
        <v>20.399999999999999</v>
      </c>
      <c r="D13" s="89"/>
      <c r="E13" s="91" t="s">
        <v>506</v>
      </c>
      <c r="F13" s="91" t="s">
        <v>506</v>
      </c>
      <c r="G13" s="91" t="s">
        <v>506</v>
      </c>
      <c r="H13" s="91" t="s">
        <v>506</v>
      </c>
      <c r="I13" s="92" t="s">
        <v>268</v>
      </c>
      <c r="J13" s="93" t="s">
        <v>269</v>
      </c>
      <c r="K13" s="93" t="s">
        <v>270</v>
      </c>
      <c r="L13" s="93"/>
    </row>
    <row r="14" spans="1:18" ht="19.5" customHeight="1">
      <c r="A14" s="9" t="str">
        <f>IF(COUNTIF(G6:G65,"/")&gt;=1,1,"")</f>
        <v/>
      </c>
      <c r="B14" s="88" t="s">
        <v>524</v>
      </c>
      <c r="C14" s="89">
        <v>39.6</v>
      </c>
      <c r="D14" s="89"/>
      <c r="E14" s="91" t="s">
        <v>506</v>
      </c>
      <c r="F14" s="91" t="s">
        <v>506</v>
      </c>
      <c r="G14" s="91" t="s">
        <v>506</v>
      </c>
      <c r="H14" s="91" t="s">
        <v>506</v>
      </c>
      <c r="I14" s="92" t="s">
        <v>268</v>
      </c>
      <c r="J14" s="93" t="s">
        <v>269</v>
      </c>
      <c r="K14" s="93" t="s">
        <v>270</v>
      </c>
      <c r="L14" s="93"/>
    </row>
    <row r="15" spans="1:18" ht="19.5" hidden="1" customHeight="1">
      <c r="A15" s="9">
        <f>IF(COUNTIF(G6:G65,"-")&gt;=1,2,"")</f>
        <v>2</v>
      </c>
      <c r="B15" s="88"/>
      <c r="C15" s="89"/>
      <c r="D15" s="89"/>
      <c r="E15" s="91"/>
      <c r="F15" s="91"/>
      <c r="G15" s="91"/>
      <c r="H15" s="91"/>
      <c r="I15" s="92"/>
      <c r="J15" s="93"/>
      <c r="K15" s="93"/>
      <c r="L15" s="93"/>
    </row>
    <row r="16" spans="1:18" ht="19.5" hidden="1" customHeight="1">
      <c r="A16" s="9" t="str">
        <f>IF(COUNTIF(G6:G65,"#")&gt;=1,4,"")</f>
        <v/>
      </c>
      <c r="B16" s="88"/>
      <c r="C16" s="89"/>
      <c r="D16" s="89"/>
      <c r="E16" s="91"/>
      <c r="F16" s="91"/>
      <c r="G16" s="91"/>
      <c r="H16" s="91"/>
      <c r="I16" s="92"/>
      <c r="J16" s="93"/>
      <c r="K16" s="93"/>
      <c r="L16" s="93"/>
    </row>
    <row r="17" spans="1:12" ht="19.5" hidden="1" customHeight="1">
      <c r="A17" s="9"/>
      <c r="B17" s="88"/>
      <c r="C17" s="89"/>
      <c r="D17" s="89"/>
      <c r="E17" s="91"/>
      <c r="F17" s="91"/>
      <c r="G17" s="91"/>
      <c r="H17" s="91"/>
      <c r="I17" s="92"/>
      <c r="J17" s="93"/>
      <c r="K17" s="93"/>
      <c r="L17" s="93"/>
    </row>
    <row r="18" spans="1:12" ht="19.5" hidden="1" customHeight="1">
      <c r="A18" s="9" t="str">
        <f>IF(COUNTIF(H6:H65,"/")&gt;=1,1,"")</f>
        <v/>
      </c>
      <c r="B18" s="88"/>
      <c r="C18" s="89"/>
      <c r="D18" s="89"/>
      <c r="E18" s="91"/>
      <c r="F18" s="91"/>
      <c r="G18" s="91"/>
      <c r="H18" s="91"/>
      <c r="I18" s="92"/>
      <c r="J18" s="93"/>
      <c r="K18" s="93"/>
      <c r="L18" s="93"/>
    </row>
    <row r="19" spans="1:12" ht="19.5" hidden="1" customHeight="1">
      <c r="A19" s="9">
        <f>IF(COUNTIF(H6:H65,"-")&gt;=1,2,"")</f>
        <v>2</v>
      </c>
      <c r="B19" s="88"/>
      <c r="C19" s="89"/>
      <c r="D19" s="89"/>
      <c r="E19" s="91"/>
      <c r="F19" s="91"/>
      <c r="G19" s="91"/>
      <c r="H19" s="91"/>
      <c r="I19" s="92"/>
      <c r="J19" s="93"/>
      <c r="K19" s="93"/>
      <c r="L19" s="93"/>
    </row>
    <row r="20" spans="1:12" ht="19.5" hidden="1" customHeight="1">
      <c r="A20" s="9" t="str">
        <f>IF(COUNTIF(H6:H65,"#")&gt;=1,4,"")</f>
        <v/>
      </c>
      <c r="B20" s="88"/>
      <c r="C20" s="89"/>
      <c r="D20" s="89"/>
      <c r="E20" s="91"/>
      <c r="F20" s="91"/>
      <c r="G20" s="91"/>
      <c r="H20" s="91"/>
      <c r="I20" s="92"/>
      <c r="J20" s="93"/>
      <c r="K20" s="93"/>
      <c r="L20" s="93"/>
    </row>
    <row r="21" spans="1:12" ht="19.5" hidden="1" customHeight="1">
      <c r="B21" s="88"/>
      <c r="C21" s="89"/>
      <c r="D21" s="89"/>
      <c r="E21" s="91"/>
      <c r="F21" s="91"/>
      <c r="G21" s="91"/>
      <c r="H21" s="91"/>
      <c r="I21" s="92"/>
      <c r="J21" s="93"/>
      <c r="K21" s="93"/>
      <c r="L21" s="93"/>
    </row>
    <row r="22" spans="1:12" ht="19.5" hidden="1" customHeight="1">
      <c r="B22" s="88"/>
      <c r="C22" s="89"/>
      <c r="D22" s="89"/>
      <c r="E22" s="91"/>
      <c r="F22" s="91"/>
      <c r="G22" s="91"/>
      <c r="H22" s="91"/>
      <c r="I22" s="92"/>
      <c r="J22" s="93"/>
      <c r="K22" s="93"/>
      <c r="L22" s="93"/>
    </row>
    <row r="23" spans="1:12" ht="19.5" hidden="1" customHeight="1">
      <c r="B23" s="88"/>
      <c r="C23" s="89"/>
      <c r="D23" s="89"/>
      <c r="E23" s="91"/>
      <c r="F23" s="91"/>
      <c r="G23" s="91"/>
      <c r="H23" s="91"/>
      <c r="I23" s="92"/>
      <c r="J23" s="93"/>
      <c r="K23" s="93"/>
      <c r="L23" s="93"/>
    </row>
    <row r="24" spans="1:12" ht="19.5" hidden="1" customHeight="1">
      <c r="B24" s="88"/>
      <c r="C24" s="89"/>
      <c r="D24" s="89"/>
      <c r="E24" s="91"/>
      <c r="F24" s="91"/>
      <c r="G24" s="91"/>
      <c r="H24" s="91"/>
      <c r="I24" s="92"/>
      <c r="J24" s="93"/>
      <c r="K24" s="93"/>
      <c r="L24" s="93"/>
    </row>
    <row r="25" spans="1:12" ht="19.5" hidden="1" customHeight="1">
      <c r="B25" s="88"/>
      <c r="C25" s="89"/>
      <c r="D25" s="89"/>
      <c r="E25" s="91"/>
      <c r="F25" s="91"/>
      <c r="G25" s="91"/>
      <c r="H25" s="91"/>
      <c r="I25" s="92"/>
      <c r="J25" s="93"/>
      <c r="K25" s="93"/>
      <c r="L25" s="93"/>
    </row>
    <row r="26" spans="1:12" ht="19.5" hidden="1" customHeight="1">
      <c r="B26" s="88"/>
      <c r="C26" s="89"/>
      <c r="D26" s="89"/>
      <c r="E26" s="91"/>
      <c r="F26" s="91"/>
      <c r="G26" s="91"/>
      <c r="H26" s="91"/>
      <c r="I26" s="92"/>
      <c r="J26" s="93"/>
      <c r="K26" s="93"/>
      <c r="L26" s="93"/>
    </row>
    <row r="27" spans="1:12" ht="19.5" hidden="1" customHeight="1">
      <c r="B27" s="88"/>
      <c r="C27" s="89"/>
      <c r="D27" s="89"/>
      <c r="E27" s="91"/>
      <c r="F27" s="91"/>
      <c r="G27" s="91"/>
      <c r="H27" s="91"/>
      <c r="I27" s="92"/>
      <c r="J27" s="93"/>
      <c r="K27" s="93"/>
      <c r="L27" s="93"/>
    </row>
    <row r="28" spans="1:12" ht="19.5" hidden="1" customHeight="1">
      <c r="B28" s="88"/>
      <c r="C28" s="89"/>
      <c r="D28" s="89"/>
      <c r="E28" s="91"/>
      <c r="F28" s="91"/>
      <c r="G28" s="91"/>
      <c r="H28" s="91"/>
      <c r="I28" s="92"/>
      <c r="J28" s="93"/>
      <c r="K28" s="93"/>
      <c r="L28" s="93"/>
    </row>
    <row r="29" spans="1:12" ht="19.5" hidden="1" customHeight="1">
      <c r="B29" s="88"/>
      <c r="C29" s="89"/>
      <c r="D29" s="89"/>
      <c r="E29" s="91"/>
      <c r="F29" s="91"/>
      <c r="G29" s="91"/>
      <c r="H29" s="91"/>
      <c r="I29" s="92"/>
      <c r="J29" s="93"/>
      <c r="K29" s="93"/>
      <c r="L29" s="93"/>
    </row>
    <row r="30" spans="1:12" ht="19.5" hidden="1" customHeight="1">
      <c r="B30" s="88"/>
      <c r="C30" s="89"/>
      <c r="D30" s="89"/>
      <c r="E30" s="91"/>
      <c r="F30" s="91"/>
      <c r="G30" s="91"/>
      <c r="H30" s="91"/>
      <c r="I30" s="92"/>
      <c r="J30" s="93"/>
      <c r="K30" s="93"/>
      <c r="L30" s="93"/>
    </row>
    <row r="31" spans="1:12" ht="19.5" hidden="1" customHeight="1">
      <c r="B31" s="88"/>
      <c r="C31" s="89"/>
      <c r="D31" s="89"/>
      <c r="E31" s="91"/>
      <c r="F31" s="91"/>
      <c r="G31" s="91"/>
      <c r="H31" s="91"/>
      <c r="I31" s="92"/>
      <c r="J31" s="93"/>
      <c r="K31" s="93"/>
      <c r="L31" s="93"/>
    </row>
    <row r="32" spans="1:12" ht="19.5" hidden="1" customHeight="1">
      <c r="B32" s="88"/>
      <c r="C32" s="89"/>
      <c r="D32" s="89"/>
      <c r="E32" s="91"/>
      <c r="F32" s="91"/>
      <c r="G32" s="91"/>
      <c r="H32" s="91"/>
      <c r="I32" s="92"/>
      <c r="J32" s="93"/>
      <c r="K32" s="93"/>
      <c r="L32" s="93"/>
    </row>
    <row r="33" spans="2:12" ht="19.5" hidden="1" customHeight="1">
      <c r="B33" s="88"/>
      <c r="C33" s="89"/>
      <c r="D33" s="89"/>
      <c r="E33" s="91"/>
      <c r="F33" s="91"/>
      <c r="G33" s="91"/>
      <c r="H33" s="91"/>
      <c r="I33" s="92"/>
      <c r="J33" s="93"/>
      <c r="K33" s="93"/>
      <c r="L33" s="93"/>
    </row>
    <row r="34" spans="2:12" ht="19.5" hidden="1" customHeight="1">
      <c r="B34" s="88"/>
      <c r="C34" s="89"/>
      <c r="D34" s="89"/>
      <c r="E34" s="91"/>
      <c r="F34" s="91"/>
      <c r="G34" s="91"/>
      <c r="H34" s="91"/>
      <c r="I34" s="92"/>
      <c r="J34" s="93"/>
      <c r="K34" s="93"/>
      <c r="L34" s="93"/>
    </row>
    <row r="35" spans="2:12" ht="19.5" hidden="1" customHeight="1">
      <c r="B35" s="88"/>
      <c r="C35" s="89"/>
      <c r="D35" s="89"/>
      <c r="E35" s="91"/>
      <c r="F35" s="91"/>
      <c r="G35" s="91"/>
      <c r="H35" s="91"/>
      <c r="I35" s="92"/>
      <c r="J35" s="93"/>
      <c r="K35" s="93"/>
      <c r="L35" s="93"/>
    </row>
    <row r="36" spans="2:12" ht="19.5" hidden="1" customHeight="1">
      <c r="B36" s="88"/>
      <c r="C36" s="89"/>
      <c r="D36" s="89"/>
      <c r="E36" s="91"/>
      <c r="F36" s="91"/>
      <c r="G36" s="91"/>
      <c r="H36" s="91"/>
      <c r="I36" s="92"/>
      <c r="J36" s="93"/>
      <c r="K36" s="93"/>
      <c r="L36" s="93"/>
    </row>
    <row r="37" spans="2:12" ht="19.5" hidden="1" customHeight="1">
      <c r="B37" s="88"/>
      <c r="C37" s="89"/>
      <c r="D37" s="89"/>
      <c r="E37" s="91"/>
      <c r="F37" s="91"/>
      <c r="G37" s="91"/>
      <c r="H37" s="91"/>
      <c r="I37" s="92"/>
      <c r="J37" s="93"/>
      <c r="K37" s="93"/>
      <c r="L37" s="93"/>
    </row>
    <row r="38" spans="2:12" ht="19.5" hidden="1" customHeight="1">
      <c r="B38" s="88"/>
      <c r="C38" s="89"/>
      <c r="D38" s="89"/>
      <c r="E38" s="91"/>
      <c r="F38" s="91"/>
      <c r="G38" s="91"/>
      <c r="H38" s="91"/>
      <c r="I38" s="92"/>
      <c r="J38" s="93"/>
      <c r="K38" s="93"/>
      <c r="L38" s="93"/>
    </row>
    <row r="39" spans="2:12" ht="19.5" hidden="1" customHeight="1">
      <c r="B39" s="88"/>
      <c r="C39" s="89"/>
      <c r="D39" s="89"/>
      <c r="E39" s="91"/>
      <c r="F39" s="91"/>
      <c r="G39" s="91"/>
      <c r="H39" s="91"/>
      <c r="I39" s="92"/>
      <c r="J39" s="93"/>
      <c r="K39" s="93"/>
      <c r="L39" s="93"/>
    </row>
    <row r="40" spans="2:12" ht="19.5" hidden="1" customHeight="1">
      <c r="B40" s="88"/>
      <c r="C40" s="89"/>
      <c r="D40" s="89"/>
      <c r="E40" s="91"/>
      <c r="F40" s="91"/>
      <c r="G40" s="91"/>
      <c r="H40" s="91"/>
      <c r="I40" s="92"/>
      <c r="J40" s="93"/>
      <c r="K40" s="93"/>
      <c r="L40" s="93"/>
    </row>
    <row r="41" spans="2:12" ht="19.5" hidden="1" customHeight="1">
      <c r="B41" s="88"/>
      <c r="C41" s="89"/>
      <c r="D41" s="89"/>
      <c r="E41" s="91"/>
      <c r="F41" s="91"/>
      <c r="G41" s="91"/>
      <c r="H41" s="91"/>
      <c r="I41" s="92"/>
      <c r="J41" s="93"/>
      <c r="K41" s="93"/>
      <c r="L41" s="93"/>
    </row>
    <row r="42" spans="2:12" ht="19.5" hidden="1" customHeight="1">
      <c r="B42" s="88"/>
      <c r="C42" s="89"/>
      <c r="D42" s="89"/>
      <c r="E42" s="91"/>
      <c r="F42" s="91"/>
      <c r="G42" s="91"/>
      <c r="H42" s="91"/>
      <c r="I42" s="92"/>
      <c r="J42" s="93"/>
      <c r="K42" s="93"/>
      <c r="L42" s="93"/>
    </row>
    <row r="43" spans="2:12" ht="19.5" hidden="1" customHeight="1">
      <c r="B43" s="88"/>
      <c r="C43" s="89"/>
      <c r="D43" s="89"/>
      <c r="E43" s="91"/>
      <c r="F43" s="91"/>
      <c r="G43" s="91"/>
      <c r="H43" s="91"/>
      <c r="I43" s="92"/>
      <c r="J43" s="93"/>
      <c r="K43" s="93"/>
      <c r="L43" s="93"/>
    </row>
    <row r="44" spans="2:12" ht="19.5" hidden="1" customHeight="1">
      <c r="B44" s="88"/>
      <c r="C44" s="89"/>
      <c r="D44" s="89"/>
      <c r="E44" s="91"/>
      <c r="F44" s="91"/>
      <c r="G44" s="91"/>
      <c r="H44" s="91"/>
      <c r="I44" s="92"/>
      <c r="J44" s="93"/>
      <c r="K44" s="93"/>
      <c r="L44" s="93"/>
    </row>
    <row r="45" spans="2:12" ht="19.5" hidden="1" customHeight="1">
      <c r="B45" s="88"/>
      <c r="C45" s="89"/>
      <c r="D45" s="89"/>
      <c r="E45" s="91"/>
      <c r="F45" s="91"/>
      <c r="G45" s="91"/>
      <c r="H45" s="91"/>
      <c r="I45" s="92"/>
      <c r="J45" s="93"/>
      <c r="K45" s="93"/>
      <c r="L45" s="93"/>
    </row>
    <row r="46" spans="2:12" ht="19.5" hidden="1" customHeight="1">
      <c r="B46" s="88"/>
      <c r="C46" s="89"/>
      <c r="D46" s="89"/>
      <c r="E46" s="91"/>
      <c r="F46" s="91"/>
      <c r="G46" s="91"/>
      <c r="H46" s="91"/>
      <c r="I46" s="92"/>
      <c r="J46" s="93"/>
      <c r="K46" s="93"/>
      <c r="L46" s="93"/>
    </row>
    <row r="47" spans="2:12" ht="19.5" hidden="1" customHeight="1">
      <c r="B47" s="88"/>
      <c r="C47" s="89"/>
      <c r="D47" s="89"/>
      <c r="E47" s="91"/>
      <c r="F47" s="91"/>
      <c r="G47" s="91"/>
      <c r="H47" s="91"/>
      <c r="I47" s="92"/>
      <c r="J47" s="93"/>
      <c r="K47" s="93"/>
      <c r="L47" s="93"/>
    </row>
    <row r="48" spans="2:12" ht="19.5" hidden="1" customHeight="1">
      <c r="B48" s="88"/>
      <c r="C48" s="89"/>
      <c r="D48" s="89"/>
      <c r="E48" s="91"/>
      <c r="F48" s="91"/>
      <c r="G48" s="91"/>
      <c r="H48" s="91"/>
      <c r="I48" s="92"/>
      <c r="J48" s="93"/>
      <c r="K48" s="93"/>
      <c r="L48" s="93"/>
    </row>
    <row r="49" spans="2:12" ht="19.5" hidden="1" customHeight="1">
      <c r="B49" s="88"/>
      <c r="C49" s="89"/>
      <c r="D49" s="89"/>
      <c r="E49" s="91"/>
      <c r="F49" s="91"/>
      <c r="G49" s="91"/>
      <c r="H49" s="91"/>
      <c r="I49" s="92"/>
      <c r="J49" s="93"/>
      <c r="K49" s="93"/>
      <c r="L49" s="93"/>
    </row>
    <row r="50" spans="2:12" ht="19.5" hidden="1" customHeight="1">
      <c r="B50" s="88"/>
      <c r="C50" s="89"/>
      <c r="D50" s="89"/>
      <c r="E50" s="91"/>
      <c r="F50" s="91"/>
      <c r="G50" s="91"/>
      <c r="H50" s="91"/>
      <c r="I50" s="92"/>
      <c r="J50" s="93"/>
      <c r="K50" s="93"/>
      <c r="L50" s="93"/>
    </row>
    <row r="51" spans="2:12" ht="19.5" hidden="1" customHeight="1">
      <c r="B51" s="88"/>
      <c r="C51" s="89"/>
      <c r="D51" s="89"/>
      <c r="E51" s="91"/>
      <c r="F51" s="91"/>
      <c r="G51" s="91"/>
      <c r="H51" s="91"/>
      <c r="I51" s="92"/>
      <c r="J51" s="93"/>
      <c r="K51" s="93"/>
      <c r="L51" s="93"/>
    </row>
    <row r="52" spans="2:12" ht="19.5" hidden="1" customHeight="1">
      <c r="B52" s="88"/>
      <c r="C52" s="89"/>
      <c r="D52" s="89"/>
      <c r="E52" s="91"/>
      <c r="F52" s="91"/>
      <c r="G52" s="91"/>
      <c r="H52" s="91"/>
      <c r="I52" s="92"/>
      <c r="J52" s="93"/>
      <c r="K52" s="93"/>
      <c r="L52" s="93"/>
    </row>
    <row r="53" spans="2:12" ht="19.5" hidden="1" customHeight="1">
      <c r="B53" s="88"/>
      <c r="C53" s="89"/>
      <c r="D53" s="89"/>
      <c r="E53" s="91"/>
      <c r="F53" s="91"/>
      <c r="G53" s="91"/>
      <c r="H53" s="91"/>
      <c r="I53" s="92"/>
      <c r="J53" s="93"/>
      <c r="K53" s="93"/>
      <c r="L53" s="93"/>
    </row>
    <row r="54" spans="2:12" ht="19.5" hidden="1" customHeight="1">
      <c r="B54" s="88"/>
      <c r="C54" s="89"/>
      <c r="D54" s="89"/>
      <c r="E54" s="91"/>
      <c r="F54" s="91"/>
      <c r="G54" s="91"/>
      <c r="H54" s="91"/>
      <c r="I54" s="92"/>
      <c r="J54" s="93"/>
      <c r="K54" s="93"/>
      <c r="L54" s="93"/>
    </row>
    <row r="55" spans="2:12" ht="19.5" hidden="1" customHeight="1">
      <c r="B55" s="88"/>
      <c r="C55" s="89"/>
      <c r="D55" s="89"/>
      <c r="E55" s="91"/>
      <c r="F55" s="91"/>
      <c r="G55" s="91"/>
      <c r="H55" s="91"/>
      <c r="I55" s="92"/>
      <c r="J55" s="93"/>
      <c r="K55" s="93"/>
      <c r="L55" s="93"/>
    </row>
    <row r="56" spans="2:12" ht="19.5" hidden="1" customHeight="1">
      <c r="B56" s="88"/>
      <c r="C56" s="89"/>
      <c r="D56" s="89"/>
      <c r="E56" s="91"/>
      <c r="F56" s="91"/>
      <c r="G56" s="91"/>
      <c r="H56" s="91"/>
      <c r="I56" s="92"/>
      <c r="J56" s="93"/>
      <c r="K56" s="93"/>
      <c r="L56" s="93"/>
    </row>
    <row r="57" spans="2:12" ht="19.5" hidden="1" customHeight="1">
      <c r="B57" s="88"/>
      <c r="C57" s="89"/>
      <c r="D57" s="89"/>
      <c r="E57" s="91"/>
      <c r="F57" s="91"/>
      <c r="G57" s="91"/>
      <c r="H57" s="91"/>
      <c r="I57" s="92"/>
      <c r="J57" s="93"/>
      <c r="K57" s="93"/>
      <c r="L57" s="93"/>
    </row>
    <row r="58" spans="2:12" ht="19.5" hidden="1" customHeight="1">
      <c r="B58" s="88"/>
      <c r="C58" s="89"/>
      <c r="D58" s="89"/>
      <c r="E58" s="91"/>
      <c r="F58" s="91"/>
      <c r="G58" s="91"/>
      <c r="H58" s="91"/>
      <c r="I58" s="92"/>
      <c r="J58" s="93"/>
      <c r="K58" s="93"/>
      <c r="L58" s="93"/>
    </row>
    <row r="59" spans="2:12" ht="19.5" hidden="1" customHeight="1">
      <c r="B59" s="88"/>
      <c r="C59" s="89"/>
      <c r="D59" s="89"/>
      <c r="E59" s="91"/>
      <c r="F59" s="91"/>
      <c r="G59" s="91"/>
      <c r="H59" s="91"/>
      <c r="I59" s="92"/>
      <c r="J59" s="93"/>
      <c r="K59" s="93"/>
      <c r="L59" s="93"/>
    </row>
    <row r="60" spans="2:12" ht="19.5" hidden="1" customHeight="1">
      <c r="B60" s="88"/>
      <c r="C60" s="89"/>
      <c r="D60" s="89"/>
      <c r="E60" s="91"/>
      <c r="F60" s="91"/>
      <c r="G60" s="91"/>
      <c r="H60" s="91"/>
      <c r="I60" s="92"/>
      <c r="J60" s="93"/>
      <c r="K60" s="93"/>
      <c r="L60" s="93"/>
    </row>
    <row r="61" spans="2:12" ht="19.5" hidden="1" customHeight="1">
      <c r="B61" s="88"/>
      <c r="C61" s="89"/>
      <c r="D61" s="89"/>
      <c r="E61" s="91"/>
      <c r="F61" s="91"/>
      <c r="G61" s="91"/>
      <c r="H61" s="91"/>
      <c r="I61" s="92"/>
      <c r="J61" s="93"/>
      <c r="K61" s="93"/>
      <c r="L61" s="93"/>
    </row>
    <row r="62" spans="2:12" ht="19.5" hidden="1" customHeight="1">
      <c r="B62" s="88"/>
      <c r="C62" s="89"/>
      <c r="D62" s="89"/>
      <c r="E62" s="91"/>
      <c r="F62" s="91"/>
      <c r="G62" s="91"/>
      <c r="H62" s="91"/>
      <c r="I62" s="92"/>
      <c r="J62" s="93"/>
      <c r="K62" s="93"/>
      <c r="L62" s="93"/>
    </row>
    <row r="63" spans="2:12" ht="19.5" hidden="1" customHeight="1">
      <c r="B63" s="88"/>
      <c r="C63" s="89"/>
      <c r="D63" s="89"/>
      <c r="E63" s="91"/>
      <c r="F63" s="91"/>
      <c r="G63" s="91"/>
      <c r="H63" s="91"/>
      <c r="I63" s="92"/>
      <c r="J63" s="93"/>
      <c r="K63" s="93"/>
      <c r="L63" s="93"/>
    </row>
    <row r="64" spans="2:12" ht="19.5" hidden="1" customHeight="1">
      <c r="B64" s="88"/>
      <c r="C64" s="89"/>
      <c r="D64" s="89"/>
      <c r="E64" s="91"/>
      <c r="F64" s="91"/>
      <c r="G64" s="91"/>
      <c r="H64" s="91"/>
      <c r="I64" s="92"/>
      <c r="J64" s="93"/>
      <c r="K64" s="93"/>
      <c r="L64" s="93"/>
    </row>
    <row r="65" spans="2:13" ht="19.5" hidden="1" customHeight="1">
      <c r="B65" s="88"/>
      <c r="C65" s="89"/>
      <c r="D65" s="89"/>
      <c r="E65" s="91"/>
      <c r="F65" s="91"/>
      <c r="G65" s="91"/>
      <c r="H65" s="91"/>
      <c r="I65" s="92"/>
      <c r="J65" s="93"/>
      <c r="K65" s="93"/>
      <c r="L65" s="93"/>
    </row>
    <row r="66" spans="2:13" ht="37.5" customHeight="1">
      <c r="B66" s="68"/>
      <c r="C66" s="94">
        <f>IF(COUNTA(C6:C65)&lt;&gt;0,SUM(C6:C65),"")</f>
        <v>302.8</v>
      </c>
      <c r="D66" s="94" t="str">
        <f>IF(COUNTA(D6:D65)&lt;&gt;0,SUM(D6:D65),"")</f>
        <v/>
      </c>
      <c r="E66" s="94" t="str">
        <f>IF(COUNT(E6:E65)&gt;=1,SUM(E6:E65),IF(SUM(A6:A8)=1,"/",IF(SUM(A6:A8)=2,"-",IF(SUM(A6:A8)=4,"#",IF(SUM(A6:A8)=3,"/ -",IF(SUM(A6:A8)=5,"/ #",IF(SUM(A6:A8)=6,"- #",IF(SUM(A6:A8)=7,"/ - #",""))))))))</f>
        <v>-</v>
      </c>
      <c r="F66" s="94" t="str">
        <f>IF(COUNT(F6:F65)&gt;=1,SUM(F6:F65),IF(SUM(A10:A12)=1,"/",IF(SUM(A10:A12)=2,"-",IF(SUM(A10:A12)=4,"#",IF(SUM(A10:A12)=3,"/ -",IF(SUM(A10:A12)=5,"/ #",IF(SUM(A10:A12)=6,"- #",IF(SUM(A10:A12)=7,"/ - #",""))))))))</f>
        <v>-</v>
      </c>
      <c r="G66" s="94" t="str">
        <f>IF(COUNT(G6:G65)&gt;=1,SUM(G6:G65),IF(SUM(A14:A16)=1,"/",IF(SUM(A14:A16)=2,"-",IF(SUM(A14:A16)=4,"#",IF(SUM(A14:A16)=3,"/ -",IF(SUM(A14:A16)=5,"/ #",IF(SUM(A14:A16)=6,"- #",IF(SUM(A14:A16)=7,"/ - #",""))))))))</f>
        <v>-</v>
      </c>
      <c r="H66" s="94" t="str">
        <f>IF(COUNT(H6:H65)&gt;=1,SUM(H6:H65),IF(SUM(A18:A20)=1,"/",IF(SUM(A18:A20)=2,"-",IF(SUM(A18:A20)=4,"#",IF(SUM(A18:A20)=3,"/ -",IF(SUM(A18:A20)=5,"/ #",IF(SUM(A18:A20)=6,"- #",IF(SUM(A18:A20)=7,"/ - #",""))))))))</f>
        <v>-</v>
      </c>
      <c r="I66" s="338" t="str">
        <f>IF($I$78=0,"",VLOOKUP($I$78,$K$78:$L$92,2,FALSE))</f>
        <v>■ ◆ □</v>
      </c>
      <c r="J66" s="338"/>
      <c r="K66" s="338"/>
      <c r="L66" s="338"/>
    </row>
    <row r="67" spans="2:13">
      <c r="B67" s="95"/>
      <c r="C67" s="96" t="s">
        <v>216</v>
      </c>
      <c r="D67" s="97"/>
      <c r="E67" s="97"/>
      <c r="F67" s="97"/>
      <c r="G67" s="97"/>
      <c r="H67" s="98"/>
    </row>
    <row r="68" spans="2:13">
      <c r="B68" s="99"/>
      <c r="C68" s="339" t="s">
        <v>213</v>
      </c>
      <c r="D68" s="340"/>
      <c r="E68" s="340"/>
      <c r="F68" s="340"/>
      <c r="G68" s="340"/>
      <c r="H68" s="341"/>
    </row>
    <row r="69" spans="2:13">
      <c r="B69" s="100"/>
      <c r="C69" s="339" t="s">
        <v>212</v>
      </c>
      <c r="D69" s="340"/>
      <c r="E69" s="340"/>
      <c r="F69" s="340"/>
      <c r="G69" s="340"/>
      <c r="H69" s="341"/>
    </row>
    <row r="70" spans="2:13">
      <c r="B70" s="100"/>
      <c r="C70" s="342"/>
      <c r="D70" s="343"/>
      <c r="E70" s="343"/>
      <c r="F70" s="343"/>
      <c r="G70" s="343"/>
      <c r="H70" s="344"/>
    </row>
    <row r="76" spans="2:13" hidden="1"/>
    <row r="77" spans="2:13" hidden="1">
      <c r="E77" s="101" t="s">
        <v>268</v>
      </c>
      <c r="F77" s="101" t="s">
        <v>269</v>
      </c>
      <c r="G77" s="101" t="s">
        <v>270</v>
      </c>
      <c r="H77" s="102" t="s">
        <v>271</v>
      </c>
      <c r="I77" s="103"/>
      <c r="J77" s="103"/>
      <c r="K77" s="103"/>
      <c r="L77" s="103"/>
      <c r="M77" s="103"/>
    </row>
    <row r="78" spans="2:13" hidden="1">
      <c r="E78" s="104">
        <f>IF(COUNTA($I$6:$I$65)=0,0,1)</f>
        <v>1</v>
      </c>
      <c r="F78" s="104">
        <f>IF(COUNTA($J$6:$J$65)=0,0,2)</f>
        <v>2</v>
      </c>
      <c r="G78" s="104">
        <f>IF(COUNTA($K$6:$K$65)=0,0,4)</f>
        <v>4</v>
      </c>
      <c r="H78" s="104">
        <f>IF(COUNTA($L$6:$L$65)=0,0,8)</f>
        <v>0</v>
      </c>
      <c r="I78" s="104">
        <f>SUM($E$78:$H$78)</f>
        <v>7</v>
      </c>
      <c r="J78" s="103"/>
      <c r="K78" s="104">
        <v>1</v>
      </c>
      <c r="L78" s="365" t="s">
        <v>189</v>
      </c>
      <c r="M78" s="365"/>
    </row>
    <row r="79" spans="2:13" hidden="1">
      <c r="E79" s="104"/>
      <c r="F79" s="104"/>
      <c r="G79" s="104"/>
      <c r="H79" s="104"/>
      <c r="I79" s="104"/>
      <c r="J79" s="103"/>
      <c r="K79" s="104">
        <v>2</v>
      </c>
      <c r="L79" s="365" t="s">
        <v>194</v>
      </c>
      <c r="M79" s="365"/>
    </row>
    <row r="80" spans="2:13" hidden="1">
      <c r="E80" s="104"/>
      <c r="F80" s="104"/>
      <c r="G80" s="104"/>
      <c r="H80" s="104"/>
      <c r="I80" s="104"/>
      <c r="J80" s="103"/>
      <c r="K80" s="104">
        <v>3</v>
      </c>
      <c r="L80" s="365" t="s">
        <v>192</v>
      </c>
      <c r="M80" s="365"/>
    </row>
    <row r="81" spans="5:13" hidden="1">
      <c r="E81" s="104"/>
      <c r="F81" s="104"/>
      <c r="G81" s="104"/>
      <c r="H81" s="104"/>
      <c r="I81" s="104"/>
      <c r="J81" s="103"/>
      <c r="K81" s="104">
        <v>4</v>
      </c>
      <c r="L81" s="365" t="s">
        <v>190</v>
      </c>
      <c r="M81" s="365"/>
    </row>
    <row r="82" spans="5:13" hidden="1">
      <c r="E82" s="104"/>
      <c r="F82" s="104"/>
      <c r="G82" s="104"/>
      <c r="H82" s="104"/>
      <c r="I82" s="104"/>
      <c r="J82" s="103"/>
      <c r="K82" s="104">
        <v>5</v>
      </c>
      <c r="L82" s="365" t="s">
        <v>193</v>
      </c>
      <c r="M82" s="365"/>
    </row>
    <row r="83" spans="5:13" hidden="1">
      <c r="E83" s="104"/>
      <c r="F83" s="104"/>
      <c r="G83" s="104"/>
      <c r="H83" s="104"/>
      <c r="I83" s="104"/>
      <c r="J83" s="103"/>
      <c r="K83" s="104">
        <v>6</v>
      </c>
      <c r="L83" s="365" t="s">
        <v>195</v>
      </c>
      <c r="M83" s="365"/>
    </row>
    <row r="84" spans="5:13" hidden="1">
      <c r="E84" s="104"/>
      <c r="F84" s="104"/>
      <c r="G84" s="104"/>
      <c r="H84" s="104"/>
      <c r="I84" s="104"/>
      <c r="J84" s="103"/>
      <c r="K84" s="104">
        <v>7</v>
      </c>
      <c r="L84" s="365" t="s">
        <v>202</v>
      </c>
      <c r="M84" s="365"/>
    </row>
    <row r="85" spans="5:13" hidden="1">
      <c r="E85" s="104"/>
      <c r="F85" s="104"/>
      <c r="G85" s="104"/>
      <c r="H85" s="104"/>
      <c r="I85" s="104"/>
      <c r="J85" s="103"/>
      <c r="K85" s="104">
        <v>8</v>
      </c>
      <c r="L85" s="365" t="s">
        <v>191</v>
      </c>
      <c r="M85" s="365"/>
    </row>
    <row r="86" spans="5:13" hidden="1">
      <c r="E86" s="104"/>
      <c r="F86" s="104"/>
      <c r="G86" s="104"/>
      <c r="H86" s="104"/>
      <c r="I86" s="104"/>
      <c r="J86" s="103"/>
      <c r="K86" s="104">
        <v>9</v>
      </c>
      <c r="L86" s="365" t="s">
        <v>196</v>
      </c>
      <c r="M86" s="365"/>
    </row>
    <row r="87" spans="5:13" hidden="1">
      <c r="E87" s="104"/>
      <c r="F87" s="104"/>
      <c r="G87" s="104"/>
      <c r="H87" s="104"/>
      <c r="I87" s="104"/>
      <c r="J87" s="103"/>
      <c r="K87" s="104">
        <v>10</v>
      </c>
      <c r="L87" s="365" t="s">
        <v>197</v>
      </c>
      <c r="M87" s="365"/>
    </row>
    <row r="88" spans="5:13" hidden="1">
      <c r="E88" s="104"/>
      <c r="F88" s="104"/>
      <c r="G88" s="104"/>
      <c r="H88" s="104"/>
      <c r="I88" s="104"/>
      <c r="J88" s="103"/>
      <c r="K88" s="104">
        <v>11</v>
      </c>
      <c r="L88" s="365" t="s">
        <v>201</v>
      </c>
      <c r="M88" s="365"/>
    </row>
    <row r="89" spans="5:13" hidden="1">
      <c r="E89" s="104"/>
      <c r="F89" s="104"/>
      <c r="G89" s="104"/>
      <c r="H89" s="104"/>
      <c r="I89" s="104"/>
      <c r="J89" s="103"/>
      <c r="K89" s="104">
        <v>12</v>
      </c>
      <c r="L89" s="365" t="s">
        <v>198</v>
      </c>
      <c r="M89" s="365"/>
    </row>
    <row r="90" spans="5:13" hidden="1">
      <c r="E90" s="104"/>
      <c r="F90" s="104"/>
      <c r="G90" s="104"/>
      <c r="H90" s="104"/>
      <c r="I90" s="104"/>
      <c r="J90" s="103"/>
      <c r="K90" s="104">
        <v>13</v>
      </c>
      <c r="L90" s="365" t="s">
        <v>199</v>
      </c>
      <c r="M90" s="365"/>
    </row>
    <row r="91" spans="5:13" hidden="1">
      <c r="E91" s="104"/>
      <c r="F91" s="104"/>
      <c r="G91" s="104"/>
      <c r="H91" s="104"/>
      <c r="I91" s="104"/>
      <c r="J91" s="103"/>
      <c r="K91" s="104">
        <v>14</v>
      </c>
      <c r="L91" s="365" t="s">
        <v>203</v>
      </c>
      <c r="M91" s="365"/>
    </row>
    <row r="92" spans="5:13" hidden="1">
      <c r="E92" s="104"/>
      <c r="F92" s="104"/>
      <c r="G92" s="104"/>
      <c r="H92" s="104"/>
      <c r="I92" s="104"/>
      <c r="J92" s="103"/>
      <c r="K92" s="104">
        <v>15</v>
      </c>
      <c r="L92" s="365" t="s">
        <v>200</v>
      </c>
      <c r="M92" s="365"/>
    </row>
  </sheetData>
  <mergeCells count="30">
    <mergeCell ref="L90:M90"/>
    <mergeCell ref="L91:M91"/>
    <mergeCell ref="L92:M92"/>
    <mergeCell ref="L78:M78"/>
    <mergeCell ref="L79:M79"/>
    <mergeCell ref="L80:M80"/>
    <mergeCell ref="L81:M81"/>
    <mergeCell ref="L82:M82"/>
    <mergeCell ref="L83:M83"/>
    <mergeCell ref="L84:M84"/>
    <mergeCell ref="L85:M85"/>
    <mergeCell ref="L86:M86"/>
    <mergeCell ref="L87:M87"/>
    <mergeCell ref="L88:M88"/>
    <mergeCell ref="L89:M89"/>
    <mergeCell ref="I66:L66"/>
    <mergeCell ref="C68:H68"/>
    <mergeCell ref="C69:H69"/>
    <mergeCell ref="C70:H70"/>
    <mergeCell ref="B2:C2"/>
    <mergeCell ref="B3:B5"/>
    <mergeCell ref="C3:C5"/>
    <mergeCell ref="E3:H3"/>
    <mergeCell ref="D4:D5"/>
    <mergeCell ref="E4:E5"/>
    <mergeCell ref="F4:F5"/>
    <mergeCell ref="G4:G5"/>
    <mergeCell ref="H4:H5"/>
    <mergeCell ref="I3:J3"/>
    <mergeCell ref="K3:L3"/>
  </mergeCells>
  <phoneticPr fontId="4"/>
  <conditionalFormatting sqref="E6:L65">
    <cfRule type="expression" dxfId="1" priority="2">
      <formula>($B6:$B65)&lt;&gt;""</formula>
    </cfRule>
  </conditionalFormatting>
  <conditionalFormatting sqref="I6:L65">
    <cfRule type="expression" dxfId="0"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0000000-0002-0000-0700-000001000000}">
      <formula1>C6=ROUNDDOWN(C6,1)</formula1>
    </dataValidation>
    <dataValidation type="list" errorStyle="warning" allowBlank="1" showInputMessage="1" showErrorMessage="1" error="記号以外の文字は事情がある場合以外、入力しないでください。" sqref="L6:L65" xr:uid="{00000000-0002-0000-0700-000002000000}">
      <formula1>"◇　"</formula1>
    </dataValidation>
    <dataValidation type="list" errorStyle="warning" allowBlank="1" showInputMessage="1" showErrorMessage="1" error="記号以外の文字は事情がある場合以外、入力しないでください。" sqref="K6:K65" xr:uid="{00000000-0002-0000-0700-000003000000}">
      <formula1>"□"</formula1>
    </dataValidation>
    <dataValidation type="list" errorStyle="warning" allowBlank="1" showInputMessage="1" showErrorMessage="1" error="記号以外の文字は事情がある場合以外、入力しないでください。" sqref="J6:J65" xr:uid="{00000000-0002-0000-0700-000004000000}">
      <formula1>"◆"</formula1>
    </dataValidation>
    <dataValidation type="list" errorStyle="warning" allowBlank="1" showInputMessage="1" showErrorMessage="1" error="記号以外の文字は事情がある場合以外、入力しないでください。" sqref="I6:I65" xr:uid="{00000000-0002-0000-0700-000005000000}">
      <formula1>"■"</formula1>
    </dataValidation>
  </dataValidations>
  <pageMargins left="0.70866141732283472" right="0.55118110236220474" top="0.70866141732283472" bottom="0.6692913385826772" header="0.51181102362204722" footer="0.51181102362204722"/>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0420" r:id="rId3" name="Option Button 4">
              <controlPr defaultSize="0" autoFill="0" autoLine="0" autoPict="0">
                <anchor moveWithCells="1">
                  <from>
                    <xdr:col>9</xdr:col>
                    <xdr:colOff>831850</xdr:colOff>
                    <xdr:row>1</xdr:row>
                    <xdr:rowOff>0</xdr:rowOff>
                  </from>
                  <to>
                    <xdr:col>10</xdr:col>
                    <xdr:colOff>641350</xdr:colOff>
                    <xdr:row>2</xdr:row>
                    <xdr:rowOff>38100</xdr:rowOff>
                  </to>
                </anchor>
              </controlPr>
            </control>
          </mc:Choice>
        </mc:AlternateContent>
        <mc:AlternateContent xmlns:mc="http://schemas.openxmlformats.org/markup-compatibility/2006">
          <mc:Choice Requires="x14">
            <control shapeId="60421" r:id="rId4" name="Option Button 5">
              <controlPr defaultSize="0" autoFill="0" autoLine="0" autoPict="0">
                <anchor moveWithCells="1">
                  <from>
                    <xdr:col>10</xdr:col>
                    <xdr:colOff>641350</xdr:colOff>
                    <xdr:row>1</xdr:row>
                    <xdr:rowOff>31750</xdr:rowOff>
                  </from>
                  <to>
                    <xdr:col>11</xdr:col>
                    <xdr:colOff>431800</xdr:colOff>
                    <xdr:row>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0"/>
    <pageSetUpPr fitToPage="1"/>
  </sheetPr>
  <dimension ref="A1:O11"/>
  <sheetViews>
    <sheetView showGridLines="0" topLeftCell="B1" zoomScale="70" zoomScaleNormal="70" zoomScaleSheetLayoutView="90" workbookViewId="0">
      <selection activeCell="B1" sqref="B1"/>
    </sheetView>
  </sheetViews>
  <sheetFormatPr defaultColWidth="9" defaultRowHeight="14.5"/>
  <cols>
    <col min="1" max="1" width="2.453125" style="69" hidden="1" customWidth="1"/>
    <col min="2" max="2" width="13.36328125" style="69" customWidth="1"/>
    <col min="3" max="3" width="10.08984375" style="69" customWidth="1"/>
    <col min="4" max="11" width="8.6328125" style="69" customWidth="1"/>
    <col min="12" max="12" width="11.08984375" style="69" customWidth="1"/>
    <col min="13" max="13" width="31.08984375" style="69" customWidth="1"/>
    <col min="14" max="15" width="8.6328125" style="69" customWidth="1"/>
    <col min="16" max="16384" width="9" style="69"/>
  </cols>
  <sheetData>
    <row r="1" spans="2:15" ht="17.5">
      <c r="B1" s="70" t="s">
        <v>339</v>
      </c>
    </row>
    <row r="2" spans="2:15" s="71" customFormat="1" ht="14.25" customHeight="1">
      <c r="B2" s="366" t="s">
        <v>30</v>
      </c>
      <c r="C2" s="375" t="s">
        <v>346</v>
      </c>
      <c r="D2" s="376"/>
      <c r="E2" s="376"/>
      <c r="F2" s="376"/>
      <c r="G2" s="376"/>
      <c r="H2" s="376"/>
      <c r="I2" s="376"/>
      <c r="J2" s="376"/>
      <c r="K2" s="376"/>
      <c r="L2" s="377"/>
      <c r="M2" s="366" t="s">
        <v>32</v>
      </c>
    </row>
    <row r="3" spans="2:15" s="71" customFormat="1" ht="18" customHeight="1">
      <c r="B3" s="367"/>
      <c r="C3" s="368" t="s">
        <v>50</v>
      </c>
      <c r="D3" s="369"/>
      <c r="E3" s="369"/>
      <c r="F3" s="369"/>
      <c r="G3" s="369"/>
      <c r="H3" s="369"/>
      <c r="I3" s="369"/>
      <c r="J3" s="368" t="s">
        <v>31</v>
      </c>
      <c r="K3" s="369"/>
      <c r="L3" s="370" t="s">
        <v>40</v>
      </c>
      <c r="M3" s="367"/>
    </row>
    <row r="4" spans="2:15" s="71" customFormat="1" ht="18" customHeight="1">
      <c r="B4" s="367"/>
      <c r="C4" s="370" t="s">
        <v>33</v>
      </c>
      <c r="D4" s="372"/>
      <c r="E4" s="370" t="s">
        <v>20</v>
      </c>
      <c r="F4" s="372"/>
      <c r="G4" s="372"/>
      <c r="H4" s="372"/>
      <c r="I4" s="372"/>
      <c r="J4" s="373" t="s">
        <v>51</v>
      </c>
      <c r="K4" s="370" t="s">
        <v>52</v>
      </c>
      <c r="L4" s="371"/>
      <c r="M4" s="367"/>
    </row>
    <row r="5" spans="2:15" s="71" customFormat="1" ht="45" customHeight="1">
      <c r="B5" s="367"/>
      <c r="C5" s="72" t="s">
        <v>41</v>
      </c>
      <c r="D5" s="72" t="s">
        <v>53</v>
      </c>
      <c r="E5" s="72" t="s">
        <v>54</v>
      </c>
      <c r="F5" s="72" t="s">
        <v>55</v>
      </c>
      <c r="G5" s="72" t="s">
        <v>34</v>
      </c>
      <c r="H5" s="72" t="s">
        <v>35</v>
      </c>
      <c r="I5" s="72" t="s">
        <v>56</v>
      </c>
      <c r="J5" s="374"/>
      <c r="K5" s="371"/>
      <c r="L5" s="371"/>
      <c r="M5" s="367"/>
    </row>
    <row r="6" spans="2:15" s="71" customFormat="1" ht="52.5" customHeight="1">
      <c r="B6" s="73" t="str">
        <f>IF(ｼｰﾄ0!C4="","",ｼｰﾄ0!C3&amp;ｼｰﾄ0!C4)</f>
        <v>茨城県関東平野</v>
      </c>
      <c r="C6" s="74"/>
      <c r="D6" s="74"/>
      <c r="E6" s="74"/>
      <c r="F6" s="74"/>
      <c r="G6" s="74"/>
      <c r="H6" s="74" t="s">
        <v>507</v>
      </c>
      <c r="I6" s="74"/>
      <c r="J6" s="74"/>
      <c r="K6" s="74"/>
      <c r="L6" s="74"/>
      <c r="M6" s="75" t="s">
        <v>508</v>
      </c>
      <c r="N6" s="76"/>
      <c r="O6" s="76"/>
    </row>
    <row r="7" spans="2:15" s="71" customFormat="1" ht="14.25" customHeight="1">
      <c r="B7" s="69"/>
      <c r="C7" s="69"/>
      <c r="D7" s="69"/>
      <c r="E7" s="69"/>
      <c r="F7" s="69"/>
      <c r="G7" s="69"/>
      <c r="H7" s="69"/>
      <c r="I7" s="69"/>
      <c r="J7" s="69"/>
      <c r="K7" s="69"/>
      <c r="L7" s="69"/>
      <c r="M7" s="69"/>
      <c r="N7" s="69"/>
      <c r="O7" s="76"/>
    </row>
    <row r="8" spans="2:15">
      <c r="B8" s="78"/>
      <c r="C8" s="77"/>
    </row>
    <row r="9" spans="2:15">
      <c r="C9" s="77"/>
      <c r="D9" s="8"/>
      <c r="E9" s="8"/>
      <c r="F9" s="8"/>
      <c r="G9" s="8"/>
      <c r="H9" s="8"/>
      <c r="I9" s="8"/>
      <c r="J9" s="8"/>
      <c r="K9" s="8"/>
      <c r="L9" s="8"/>
    </row>
    <row r="10" spans="2:15">
      <c r="C10" s="77"/>
    </row>
    <row r="11" spans="2:15" ht="18" customHeight="1">
      <c r="C11" s="77"/>
    </row>
  </sheetData>
  <mergeCells count="10">
    <mergeCell ref="B2:B5"/>
    <mergeCell ref="M2:M5"/>
    <mergeCell ref="C3:I3"/>
    <mergeCell ref="J3:K3"/>
    <mergeCell ref="L3:L5"/>
    <mergeCell ref="C4:D4"/>
    <mergeCell ref="E4:I4"/>
    <mergeCell ref="J4:J5"/>
    <mergeCell ref="K4:K5"/>
    <mergeCell ref="C2:L2"/>
  </mergeCells>
  <phoneticPr fontId="4"/>
  <dataValidations count="1">
    <dataValidation type="list" errorStyle="warning" allowBlank="1" showInputMessage="1" showErrorMessage="1" error="特殊な事情の場合のみ文字入力するようにしてください。" sqref="C6:L7" xr:uid="{00000000-0002-0000-0800-000000000000}">
      <formula1>"●,○,△,　"</formula1>
    </dataValidation>
  </dataValidations>
  <pageMargins left="0.70866141732283472" right="0.55118110236220474" top="0.70866141732283472" bottom="0.6692913385826772" header="0.51181102362204722" footer="0.51181102362204722"/>
  <pageSetup paperSize="9" scale="5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35"/>
  <sheetViews>
    <sheetView showGridLines="0" topLeftCell="B10" zoomScale="70" zoomScaleNormal="70" zoomScaleSheetLayoutView="85" workbookViewId="0">
      <selection activeCell="D35" sqref="D35"/>
    </sheetView>
  </sheetViews>
  <sheetFormatPr defaultColWidth="9" defaultRowHeight="14.5" outlineLevelRow="1"/>
  <cols>
    <col min="1" max="1" width="3" style="58" hidden="1" customWidth="1"/>
    <col min="2" max="2" width="13.6328125" style="58" customWidth="1"/>
    <col min="3" max="3" width="18.6328125" style="58" customWidth="1"/>
    <col min="4" max="8" width="15.6328125" style="58" customWidth="1"/>
    <col min="9" max="16384" width="9" style="58"/>
  </cols>
  <sheetData>
    <row r="1" spans="2:8" ht="19">
      <c r="C1" s="105" t="s">
        <v>340</v>
      </c>
    </row>
    <row r="2" spans="2:8" ht="20.5" customHeight="1">
      <c r="B2" s="381" t="s">
        <v>36</v>
      </c>
      <c r="C2" s="385" t="s">
        <v>21</v>
      </c>
      <c r="D2" s="381" t="s">
        <v>343</v>
      </c>
      <c r="E2" s="381"/>
      <c r="F2" s="381"/>
      <c r="G2" s="381"/>
      <c r="H2" s="381"/>
    </row>
    <row r="3" spans="2:8" ht="40" customHeight="1">
      <c r="B3" s="381"/>
      <c r="C3" s="385"/>
      <c r="D3" s="107" t="s">
        <v>22</v>
      </c>
      <c r="E3" s="107" t="s">
        <v>23</v>
      </c>
      <c r="F3" s="107" t="s">
        <v>24</v>
      </c>
      <c r="G3" s="107" t="s">
        <v>64</v>
      </c>
      <c r="H3" s="107" t="s">
        <v>25</v>
      </c>
    </row>
    <row r="4" spans="2:8" ht="28.5" customHeight="1">
      <c r="B4" s="386" t="str">
        <f>IF(OR(ｼｰﾄ0!C4="",ｼｰﾄ0!C3=""),"",ｼｰﾄ0!C3&amp;ｼｰﾄ0!C4)</f>
        <v>茨城県関東平野</v>
      </c>
      <c r="C4" s="379" t="s">
        <v>205</v>
      </c>
      <c r="D4" s="108">
        <v>189</v>
      </c>
      <c r="E4" s="108">
        <v>305.41000000000003</v>
      </c>
      <c r="F4" s="109">
        <v>143</v>
      </c>
      <c r="G4" s="110" t="s">
        <v>65</v>
      </c>
      <c r="H4" s="111">
        <v>44927</v>
      </c>
    </row>
    <row r="5" spans="2:8" ht="28.5" customHeight="1">
      <c r="B5" s="387"/>
      <c r="C5" s="380"/>
      <c r="D5" s="108"/>
      <c r="E5" s="108"/>
      <c r="F5" s="109"/>
      <c r="G5" s="110"/>
      <c r="H5" s="112"/>
    </row>
    <row r="6" spans="2:8" ht="28.5" customHeight="1">
      <c r="B6" s="387"/>
      <c r="C6" s="382" t="s">
        <v>37</v>
      </c>
      <c r="D6" s="108"/>
      <c r="E6" s="108"/>
      <c r="F6" s="109"/>
      <c r="G6" s="110"/>
      <c r="H6" s="112"/>
    </row>
    <row r="7" spans="2:8" ht="28.5" customHeight="1">
      <c r="B7" s="387"/>
      <c r="C7" s="383"/>
      <c r="D7" s="108"/>
      <c r="E7" s="108"/>
      <c r="F7" s="109"/>
      <c r="G7" s="110"/>
      <c r="H7" s="112"/>
    </row>
    <row r="8" spans="2:8" ht="28.5" customHeight="1">
      <c r="B8" s="387"/>
      <c r="C8" s="379" t="s">
        <v>176</v>
      </c>
      <c r="D8" s="108"/>
      <c r="E8" s="108"/>
      <c r="F8" s="109"/>
      <c r="G8" s="110"/>
      <c r="H8" s="112"/>
    </row>
    <row r="9" spans="2:8" ht="28.5" customHeight="1">
      <c r="B9" s="387"/>
      <c r="C9" s="380"/>
      <c r="D9" s="108"/>
      <c r="E9" s="108"/>
      <c r="F9" s="109"/>
      <c r="G9" s="110"/>
      <c r="H9" s="112"/>
    </row>
    <row r="10" spans="2:8" ht="28.5" customHeight="1">
      <c r="B10" s="387"/>
      <c r="C10" s="379" t="s">
        <v>345</v>
      </c>
      <c r="D10" s="108"/>
      <c r="E10" s="108"/>
      <c r="F10" s="109"/>
      <c r="G10" s="110"/>
      <c r="H10" s="112"/>
    </row>
    <row r="11" spans="2:8" ht="28.5" customHeight="1">
      <c r="B11" s="388"/>
      <c r="C11" s="383"/>
      <c r="D11" s="108"/>
      <c r="E11" s="108"/>
      <c r="F11" s="109"/>
      <c r="G11" s="110"/>
      <c r="H11" s="112"/>
    </row>
    <row r="12" spans="2:8" ht="28.5" customHeight="1">
      <c r="B12" s="382" t="s">
        <v>38</v>
      </c>
      <c r="C12" s="113" t="s">
        <v>65</v>
      </c>
      <c r="D12" s="114">
        <f>IF(COUNTA(D4:D11)=0,"",SUMIFS(D4:D11,$G$4:$G$11,$C$12))</f>
        <v>189</v>
      </c>
      <c r="E12" s="114">
        <f t="shared" ref="E12:F12" si="0">IF(COUNTA(E4:E11)=0,"",SUMIFS(E4:E11,$G$4:$G$11,$C$12))</f>
        <v>305.41000000000003</v>
      </c>
      <c r="F12" s="115">
        <f t="shared" si="0"/>
        <v>143</v>
      </c>
      <c r="G12" s="116"/>
      <c r="H12" s="116"/>
    </row>
    <row r="13" spans="2:8" ht="28.5" customHeight="1">
      <c r="B13" s="383"/>
      <c r="C13" s="113" t="s">
        <v>74</v>
      </c>
      <c r="D13" s="114">
        <f>IF(COUNTA(D4:D11)=0,"",SUMIFS(D4:D11,$G$4:$G$11,$C$13))</f>
        <v>0</v>
      </c>
      <c r="E13" s="114">
        <f>IF(COUNTA(E4:E11)=0,"",SUMIFS(E4:E11,$G$4:$G$11,$C$13))</f>
        <v>0</v>
      </c>
      <c r="F13" s="115">
        <f>IF(COUNTA(F4:F11)=0,"",SUMIFS(F4:F11,$G$4:$G$11,$C$13))</f>
        <v>0</v>
      </c>
      <c r="G13" s="116"/>
      <c r="H13" s="116"/>
    </row>
    <row r="14" spans="2:8" hidden="1" outlineLevel="1"/>
    <row r="15" spans="2:8" s="117" customFormat="1" hidden="1" outlineLevel="1">
      <c r="B15" s="117" t="s">
        <v>366</v>
      </c>
    </row>
    <row r="16" spans="2:8" ht="20.25" hidden="1" customHeight="1" outlineLevel="1">
      <c r="B16" s="384" t="s">
        <v>344</v>
      </c>
      <c r="C16" s="385" t="s">
        <v>21</v>
      </c>
      <c r="D16" s="381" t="s">
        <v>343</v>
      </c>
      <c r="E16" s="381"/>
      <c r="F16" s="381"/>
      <c r="G16" s="381"/>
      <c r="H16" s="381"/>
    </row>
    <row r="17" spans="2:8" ht="29" hidden="1" outlineLevel="1">
      <c r="B17" s="384"/>
      <c r="C17" s="385"/>
      <c r="D17" s="107" t="s">
        <v>22</v>
      </c>
      <c r="E17" s="107" t="s">
        <v>23</v>
      </c>
      <c r="F17" s="107" t="s">
        <v>24</v>
      </c>
      <c r="G17" s="107" t="s">
        <v>64</v>
      </c>
      <c r="H17" s="107" t="s">
        <v>25</v>
      </c>
    </row>
    <row r="18" spans="2:8" ht="28.5" hidden="1" customHeight="1" outlineLevel="1">
      <c r="B18" s="118"/>
      <c r="C18" s="379" t="s">
        <v>205</v>
      </c>
      <c r="D18" s="119"/>
      <c r="E18" s="119"/>
      <c r="F18" s="120"/>
      <c r="G18" s="121"/>
      <c r="H18" s="111"/>
    </row>
    <row r="19" spans="2:8" ht="28.5" hidden="1" customHeight="1" outlineLevel="1">
      <c r="B19" s="122"/>
      <c r="C19" s="380"/>
      <c r="D19" s="119"/>
      <c r="E19" s="119"/>
      <c r="F19" s="120"/>
      <c r="G19" s="121"/>
      <c r="H19" s="111"/>
    </row>
    <row r="20" spans="2:8" ht="28.5" hidden="1" customHeight="1" outlineLevel="1">
      <c r="B20" s="122"/>
      <c r="C20" s="382" t="s">
        <v>37</v>
      </c>
      <c r="D20" s="119"/>
      <c r="E20" s="119"/>
      <c r="F20" s="120"/>
      <c r="G20" s="121"/>
      <c r="H20" s="111"/>
    </row>
    <row r="21" spans="2:8" ht="28.5" hidden="1" customHeight="1" outlineLevel="1">
      <c r="B21" s="122"/>
      <c r="C21" s="383"/>
      <c r="D21" s="119"/>
      <c r="E21" s="119"/>
      <c r="F21" s="120"/>
      <c r="G21" s="121"/>
      <c r="H21" s="111"/>
    </row>
    <row r="22" spans="2:8" ht="28.5" hidden="1" customHeight="1" outlineLevel="1">
      <c r="B22" s="122"/>
      <c r="C22" s="379" t="s">
        <v>176</v>
      </c>
      <c r="D22" s="119"/>
      <c r="E22" s="119"/>
      <c r="F22" s="120"/>
      <c r="G22" s="121"/>
      <c r="H22" s="111"/>
    </row>
    <row r="23" spans="2:8" ht="28.5" hidden="1" customHeight="1" outlineLevel="1">
      <c r="B23" s="122"/>
      <c r="C23" s="380"/>
      <c r="D23" s="119"/>
      <c r="E23" s="119"/>
      <c r="F23" s="120"/>
      <c r="G23" s="121"/>
      <c r="H23" s="111"/>
    </row>
    <row r="24" spans="2:8" ht="28.5" hidden="1" customHeight="1" outlineLevel="1">
      <c r="B24" s="122"/>
      <c r="C24" s="379" t="s">
        <v>345</v>
      </c>
      <c r="D24" s="119"/>
      <c r="E24" s="119"/>
      <c r="F24" s="120"/>
      <c r="G24" s="121"/>
      <c r="H24" s="111"/>
    </row>
    <row r="25" spans="2:8" ht="28.5" hidden="1" customHeight="1" outlineLevel="1">
      <c r="B25" s="123"/>
      <c r="C25" s="383"/>
      <c r="D25" s="119"/>
      <c r="E25" s="119"/>
      <c r="F25" s="120"/>
      <c r="G25" s="121"/>
      <c r="H25" s="111"/>
    </row>
    <row r="26" spans="2:8" ht="28.5" hidden="1" customHeight="1" outlineLevel="1">
      <c r="B26" s="382" t="s">
        <v>38</v>
      </c>
      <c r="C26" s="113" t="s">
        <v>65</v>
      </c>
      <c r="D26" s="124" t="str">
        <f>IF(COUNTA(D18:D25)=0,"",SUMIFS(D18:D25,$G$18:$G$25,$C$26))</f>
        <v/>
      </c>
      <c r="E26" s="124" t="str">
        <f>IF(COUNTA(E18:E25)=0,"",SUMIFS(E18:E25,$G$18:$G$25,$C$26))</f>
        <v/>
      </c>
      <c r="F26" s="125" t="str">
        <f>IF(COUNTA(F18:F25)=0,"",SUMIFS(F18:F25,$G$18:$G$25,$C$26))</f>
        <v/>
      </c>
      <c r="G26" s="126"/>
      <c r="H26" s="126"/>
    </row>
    <row r="27" spans="2:8" ht="28.5" hidden="1" customHeight="1" outlineLevel="1">
      <c r="B27" s="383"/>
      <c r="C27" s="113" t="s">
        <v>74</v>
      </c>
      <c r="D27" s="124" t="str">
        <f>IF(COUNTA(D18:D25)=0,"",SUMIFS(D18:D25,$G$18:$G$25,$C$27))</f>
        <v/>
      </c>
      <c r="E27" s="124" t="str">
        <f>IF(COUNTA(E18:E25)=0,"",SUMIFS(E18:E25,$G$18:$G$25,$C$27))</f>
        <v/>
      </c>
      <c r="F27" s="125" t="str">
        <f>IF(COUNTA(F18:F25)=0,"",SUMIFS(F18:F25,$G$18:$G$25,$C$27))</f>
        <v/>
      </c>
      <c r="G27" s="126"/>
      <c r="H27" s="126"/>
    </row>
    <row r="28" spans="2:8" hidden="1" outlineLevel="1">
      <c r="B28" s="127" t="s">
        <v>367</v>
      </c>
    </row>
    <row r="29" spans="2:8" ht="12" customHeight="1" collapsed="1">
      <c r="B29" s="385" t="s">
        <v>36</v>
      </c>
      <c r="C29" s="379" t="s">
        <v>21</v>
      </c>
      <c r="D29" s="320" t="s">
        <v>39</v>
      </c>
      <c r="E29" s="378"/>
      <c r="F29" s="321"/>
      <c r="G29" s="379" t="s">
        <v>16</v>
      </c>
    </row>
    <row r="30" spans="2:8" ht="43.5">
      <c r="B30" s="385"/>
      <c r="C30" s="380"/>
      <c r="D30" s="107" t="s">
        <v>179</v>
      </c>
      <c r="E30" s="107" t="s">
        <v>180</v>
      </c>
      <c r="F30" s="107" t="s">
        <v>181</v>
      </c>
      <c r="G30" s="380"/>
    </row>
    <row r="31" spans="2:8" ht="40.5" customHeight="1">
      <c r="B31" s="386" t="str">
        <f>IF(OR(ｼｰﾄ0!C4="",ｼｰﾄ0!C3=""),"",ｼｰﾄ0!C3&amp;ｼｰﾄ0!C4)</f>
        <v>茨城県関東平野</v>
      </c>
      <c r="C31" s="107" t="s">
        <v>61</v>
      </c>
      <c r="D31" s="128">
        <v>52</v>
      </c>
      <c r="E31" s="128"/>
      <c r="F31" s="128"/>
      <c r="G31" s="129">
        <f>IF(COUNTA(D31:F31)=0,"",SUM(D31:F31))</f>
        <v>52</v>
      </c>
    </row>
    <row r="32" spans="2:8" ht="40.5" customHeight="1">
      <c r="B32" s="387"/>
      <c r="C32" s="106" t="s">
        <v>37</v>
      </c>
      <c r="D32" s="128"/>
      <c r="E32" s="128"/>
      <c r="F32" s="128"/>
      <c r="G32" s="129" t="str">
        <f>IF(COUNTA(D32:F32)=0,"",SUM(D32:F32))</f>
        <v/>
      </c>
    </row>
    <row r="33" spans="2:7" ht="40.5" customHeight="1">
      <c r="B33" s="387"/>
      <c r="C33" s="107" t="s">
        <v>176</v>
      </c>
      <c r="D33" s="128"/>
      <c r="E33" s="128"/>
      <c r="F33" s="128"/>
      <c r="G33" s="129" t="str">
        <f>IF(COUNTA(D33:F33)=0,"",SUM(D33:F33))</f>
        <v/>
      </c>
    </row>
    <row r="34" spans="2:7" ht="40.5" customHeight="1">
      <c r="B34" s="388"/>
      <c r="C34" s="106" t="s">
        <v>177</v>
      </c>
      <c r="D34" s="128"/>
      <c r="E34" s="128"/>
      <c r="F34" s="128"/>
      <c r="G34" s="129" t="str">
        <f>IF(COUNTA(D34:F34)=0,"",SUM(D34:F34))</f>
        <v/>
      </c>
    </row>
    <row r="35" spans="2:7" ht="53.25" customHeight="1">
      <c r="B35" s="320" t="s">
        <v>178</v>
      </c>
      <c r="C35" s="321"/>
      <c r="D35" s="130">
        <f>IF(SUM(D31:D34)=0,"",SUM(D31:D34))</f>
        <v>52</v>
      </c>
      <c r="E35" s="130" t="str">
        <f>IF(SUM(E31:E34)=0,"",SUM(E31:E34))</f>
        <v/>
      </c>
      <c r="F35" s="130" t="str">
        <f>IF(SUM(F31:F34)=0,"",SUM(F31:F34))</f>
        <v/>
      </c>
      <c r="G35" s="130">
        <f>IF(SUM(G31:G34)=0,"",SUM(G31:G34))</f>
        <v>52</v>
      </c>
    </row>
  </sheetData>
  <mergeCells count="23">
    <mergeCell ref="D2:H2"/>
    <mergeCell ref="C2:C3"/>
    <mergeCell ref="B2:B3"/>
    <mergeCell ref="B12:B13"/>
    <mergeCell ref="C4:C5"/>
    <mergeCell ref="C6:C7"/>
    <mergeCell ref="C8:C9"/>
    <mergeCell ref="C10:C11"/>
    <mergeCell ref="B4:B11"/>
    <mergeCell ref="D29:F29"/>
    <mergeCell ref="G29:G30"/>
    <mergeCell ref="B35:C35"/>
    <mergeCell ref="D16:H16"/>
    <mergeCell ref="C18:C19"/>
    <mergeCell ref="C20:C21"/>
    <mergeCell ref="C22:C23"/>
    <mergeCell ref="C24:C25"/>
    <mergeCell ref="B16:B17"/>
    <mergeCell ref="C16:C17"/>
    <mergeCell ref="B26:B27"/>
    <mergeCell ref="B29:B30"/>
    <mergeCell ref="C29:C30"/>
    <mergeCell ref="B31:B34"/>
  </mergeCells>
  <phoneticPr fontId="5"/>
  <conditionalFormatting sqref="G4">
    <cfRule type="colorScale" priority="1">
      <colorScale>
        <cfvo type="min"/>
        <cfvo type="max"/>
        <color rgb="FFFF7128"/>
        <color rgb="FFFFEF9C"/>
      </colorScale>
    </cfRule>
  </conditionalFormatting>
  <conditionalFormatting sqref="G18">
    <cfRule type="colorScale" priority="2">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90" workbookViewId="0">
      <pane xSplit="2" ySplit="4" topLeftCell="C26" activePane="bottomRight" state="frozen"/>
      <selection activeCell="F6" sqref="F6"/>
      <selection pane="topRight" activeCell="F6" sqref="F6"/>
      <selection pane="bottomLeft" activeCell="F6" sqref="F6"/>
      <selection pane="bottomRight" activeCell="J61" sqref="J61"/>
    </sheetView>
  </sheetViews>
  <sheetFormatPr defaultColWidth="9" defaultRowHeight="14.5" outlineLevelRow="1"/>
  <cols>
    <col min="1" max="1" width="8.6328125" style="10" hidden="1" customWidth="1"/>
    <col min="2" max="2" width="7.36328125" style="56" customWidth="1"/>
    <col min="3" max="3" width="5.90625" style="131" customWidth="1"/>
    <col min="4" max="4" width="11.36328125" style="56" customWidth="1"/>
    <col min="5" max="5" width="5.6328125" style="132" customWidth="1"/>
    <col min="6" max="6" width="5.6328125" style="56" customWidth="1"/>
    <col min="7" max="7" width="10.7265625" style="56" customWidth="1"/>
    <col min="8" max="8" width="7.7265625" style="132" customWidth="1"/>
    <col min="9" max="9" width="5.6328125" style="56" customWidth="1"/>
    <col min="10" max="10" width="10.7265625" style="56" customWidth="1"/>
    <col min="11" max="11" width="6.81640625" style="132" bestFit="1" customWidth="1"/>
    <col min="12" max="12" width="5.6328125" style="56" customWidth="1"/>
    <col min="13" max="13" width="10.7265625" style="56" customWidth="1"/>
    <col min="14" max="14" width="6.81640625" style="132" bestFit="1" customWidth="1"/>
    <col min="15" max="15" width="5.6328125" style="56" customWidth="1"/>
    <col min="16" max="16" width="10.7265625" style="56" customWidth="1"/>
    <col min="17" max="17" width="6.6328125" style="132" bestFit="1" customWidth="1"/>
    <col min="18" max="18" width="5.6328125" style="56" customWidth="1"/>
    <col min="19" max="19" width="10.7265625" style="56" customWidth="1"/>
    <col min="20" max="20" width="7.6328125" style="56" customWidth="1"/>
    <col min="21" max="32" width="5.6328125" style="56" customWidth="1"/>
    <col min="33" max="16384" width="9" style="56"/>
  </cols>
  <sheetData>
    <row r="1" spans="1:21" ht="17.5">
      <c r="B1" s="57" t="s">
        <v>368</v>
      </c>
    </row>
    <row r="2" spans="1:21" ht="20.149999999999999" customHeight="1">
      <c r="B2" s="405" t="s">
        <v>237</v>
      </c>
      <c r="C2" s="413" t="s">
        <v>238</v>
      </c>
      <c r="D2" s="393" t="s">
        <v>75</v>
      </c>
      <c r="E2" s="133" t="s">
        <v>188</v>
      </c>
      <c r="F2" s="134"/>
      <c r="G2" s="135"/>
      <c r="H2" s="133" t="s">
        <v>233</v>
      </c>
      <c r="I2" s="134"/>
      <c r="J2" s="135"/>
      <c r="K2" s="133" t="s">
        <v>243</v>
      </c>
      <c r="L2" s="134"/>
      <c r="M2" s="135"/>
      <c r="N2" s="136" t="s">
        <v>350</v>
      </c>
      <c r="O2" s="134"/>
      <c r="P2" s="135"/>
      <c r="Q2" s="136" t="s">
        <v>360</v>
      </c>
      <c r="R2" s="136"/>
      <c r="S2" s="136"/>
    </row>
    <row r="3" spans="1:21" ht="25.5" customHeight="1">
      <c r="A3" s="10" t="s">
        <v>476</v>
      </c>
      <c r="B3" s="406"/>
      <c r="C3" s="413"/>
      <c r="D3" s="394"/>
      <c r="E3" s="137" t="s">
        <v>76</v>
      </c>
      <c r="F3" s="138" t="s">
        <v>278</v>
      </c>
      <c r="G3" s="139"/>
      <c r="H3" s="137" t="s">
        <v>77</v>
      </c>
      <c r="I3" s="138" t="s">
        <v>278</v>
      </c>
      <c r="J3" s="139"/>
      <c r="K3" s="137" t="s">
        <v>78</v>
      </c>
      <c r="L3" s="138" t="s">
        <v>278</v>
      </c>
      <c r="M3" s="139"/>
      <c r="N3" s="137" t="s">
        <v>79</v>
      </c>
      <c r="O3" s="138" t="s">
        <v>278</v>
      </c>
      <c r="P3" s="139"/>
      <c r="Q3" s="137" t="s">
        <v>76</v>
      </c>
      <c r="R3" s="138" t="s">
        <v>278</v>
      </c>
      <c r="S3" s="140"/>
    </row>
    <row r="4" spans="1:21" ht="27.75" customHeight="1">
      <c r="B4" s="407"/>
      <c r="C4" s="413"/>
      <c r="D4" s="395"/>
      <c r="E4" s="141" t="s">
        <v>80</v>
      </c>
      <c r="F4" s="142" t="s">
        <v>280</v>
      </c>
      <c r="G4" s="143" t="s">
        <v>235</v>
      </c>
      <c r="H4" s="141" t="s">
        <v>80</v>
      </c>
      <c r="I4" s="142" t="s">
        <v>279</v>
      </c>
      <c r="J4" s="143" t="s">
        <v>81</v>
      </c>
      <c r="K4" s="141" t="s">
        <v>80</v>
      </c>
      <c r="L4" s="142" t="s">
        <v>279</v>
      </c>
      <c r="M4" s="143" t="s">
        <v>81</v>
      </c>
      <c r="N4" s="141" t="s">
        <v>80</v>
      </c>
      <c r="O4" s="142" t="s">
        <v>279</v>
      </c>
      <c r="P4" s="143" t="s">
        <v>81</v>
      </c>
      <c r="Q4" s="141" t="s">
        <v>80</v>
      </c>
      <c r="R4" s="142" t="s">
        <v>279</v>
      </c>
      <c r="S4" s="143" t="s">
        <v>81</v>
      </c>
    </row>
    <row r="5" spans="1:21" ht="21.75" customHeight="1">
      <c r="B5" s="393" t="str">
        <f>ｼｰﾄ0!$C$4</f>
        <v>関東平野</v>
      </c>
      <c r="C5" s="389" t="s">
        <v>509</v>
      </c>
      <c r="D5" s="144" t="s">
        <v>236</v>
      </c>
      <c r="E5" s="145">
        <v>14</v>
      </c>
      <c r="F5" s="146">
        <v>1</v>
      </c>
      <c r="G5" s="146">
        <v>0.3</v>
      </c>
      <c r="H5" s="145">
        <v>16</v>
      </c>
      <c r="I5" s="146">
        <v>2.2000000000000002</v>
      </c>
      <c r="J5" s="146">
        <v>0.8</v>
      </c>
      <c r="K5" s="145">
        <v>15</v>
      </c>
      <c r="L5" s="146">
        <v>2.2000000000000002</v>
      </c>
      <c r="M5" s="146">
        <v>0.8</v>
      </c>
      <c r="N5" s="145">
        <v>16</v>
      </c>
      <c r="O5" s="146">
        <v>2.4</v>
      </c>
      <c r="P5" s="146">
        <v>0.8</v>
      </c>
      <c r="Q5" s="147">
        <v>16</v>
      </c>
      <c r="R5" s="148">
        <v>2.7</v>
      </c>
      <c r="S5" s="148">
        <v>0.9</v>
      </c>
    </row>
    <row r="6" spans="1:21" ht="21.75" customHeight="1">
      <c r="B6" s="394"/>
      <c r="C6" s="390"/>
      <c r="D6" s="144" t="s">
        <v>19</v>
      </c>
      <c r="E6" s="145"/>
      <c r="F6" s="146"/>
      <c r="G6" s="146"/>
      <c r="H6" s="145"/>
      <c r="I6" s="146"/>
      <c r="J6" s="146"/>
      <c r="K6" s="145"/>
      <c r="L6" s="146"/>
      <c r="M6" s="146"/>
      <c r="N6" s="145"/>
      <c r="O6" s="146"/>
      <c r="P6" s="146"/>
      <c r="Q6" s="147"/>
      <c r="R6" s="148"/>
      <c r="S6" s="148"/>
    </row>
    <row r="7" spans="1:21" ht="21.75" customHeight="1">
      <c r="B7" s="394"/>
      <c r="C7" s="390"/>
      <c r="D7" s="144" t="s">
        <v>18</v>
      </c>
      <c r="E7" s="145">
        <v>2</v>
      </c>
      <c r="F7" s="146">
        <v>0</v>
      </c>
      <c r="G7" s="146">
        <v>0</v>
      </c>
      <c r="H7" s="145">
        <v>2</v>
      </c>
      <c r="I7" s="146">
        <v>0</v>
      </c>
      <c r="J7" s="146">
        <v>0</v>
      </c>
      <c r="K7" s="145">
        <v>2</v>
      </c>
      <c r="L7" s="146">
        <v>0</v>
      </c>
      <c r="M7" s="146">
        <v>0</v>
      </c>
      <c r="N7" s="145">
        <v>2</v>
      </c>
      <c r="O7" s="146">
        <v>0</v>
      </c>
      <c r="P7" s="146">
        <v>0</v>
      </c>
      <c r="Q7" s="147">
        <v>2</v>
      </c>
      <c r="R7" s="148">
        <v>0</v>
      </c>
      <c r="S7" s="148">
        <v>0</v>
      </c>
      <c r="U7" s="149"/>
    </row>
    <row r="8" spans="1:21" ht="21.75" customHeight="1">
      <c r="B8" s="394"/>
      <c r="C8" s="390"/>
      <c r="D8" s="144" t="s">
        <v>211</v>
      </c>
      <c r="E8" s="145">
        <v>12</v>
      </c>
      <c r="F8" s="146">
        <v>3.6</v>
      </c>
      <c r="G8" s="146">
        <v>1.3</v>
      </c>
      <c r="H8" s="145">
        <v>12</v>
      </c>
      <c r="I8" s="146">
        <v>3.2</v>
      </c>
      <c r="J8" s="146">
        <v>1.1000000000000001</v>
      </c>
      <c r="K8" s="145">
        <v>17</v>
      </c>
      <c r="L8" s="146">
        <v>4.7</v>
      </c>
      <c r="M8" s="146">
        <v>1.7</v>
      </c>
      <c r="N8" s="145">
        <v>17</v>
      </c>
      <c r="O8" s="146">
        <v>4.9000000000000004</v>
      </c>
      <c r="P8" s="146">
        <v>1.8</v>
      </c>
      <c r="Q8" s="147">
        <v>17</v>
      </c>
      <c r="R8" s="148">
        <v>4.8</v>
      </c>
      <c r="S8" s="148">
        <v>1.8</v>
      </c>
    </row>
    <row r="9" spans="1:21" ht="21.75" customHeight="1">
      <c r="B9" s="394"/>
      <c r="C9" s="390"/>
      <c r="D9" s="150" t="s">
        <v>62</v>
      </c>
      <c r="E9" s="145">
        <v>2</v>
      </c>
      <c r="F9" s="146">
        <v>0.2</v>
      </c>
      <c r="G9" s="146">
        <v>0.1</v>
      </c>
      <c r="H9" s="145">
        <v>2</v>
      </c>
      <c r="I9" s="146">
        <v>0.2</v>
      </c>
      <c r="J9" s="146">
        <v>0.1</v>
      </c>
      <c r="K9" s="145">
        <v>2</v>
      </c>
      <c r="L9" s="146">
        <v>0.2</v>
      </c>
      <c r="M9" s="146">
        <v>0.1</v>
      </c>
      <c r="N9" s="145">
        <v>2</v>
      </c>
      <c r="O9" s="146">
        <v>0.2</v>
      </c>
      <c r="P9" s="146">
        <v>0.1</v>
      </c>
      <c r="Q9" s="147">
        <v>2</v>
      </c>
      <c r="R9" s="148">
        <v>0.2</v>
      </c>
      <c r="S9" s="148">
        <v>0.1</v>
      </c>
    </row>
    <row r="10" spans="1:21" ht="26.25" customHeight="1">
      <c r="B10" s="395"/>
      <c r="C10" s="391"/>
      <c r="D10" s="150" t="s">
        <v>259</v>
      </c>
      <c r="E10" s="151">
        <f t="shared" ref="E10:G10" si="0">IF(COUNT(E5:E9)&gt;=1,SUM(E5:E9),"")</f>
        <v>30</v>
      </c>
      <c r="F10" s="152">
        <f t="shared" ref="F10" si="1">IF(COUNT(F5:F9)&gt;=1,SUM(F5:F9),"")</f>
        <v>4.8</v>
      </c>
      <c r="G10" s="152">
        <f t="shared" si="0"/>
        <v>1.7000000000000002</v>
      </c>
      <c r="H10" s="151">
        <f t="shared" ref="H10:J10" si="2">IF(COUNT(H5:H9)&gt;=1,SUM(H5:H9),"")</f>
        <v>32</v>
      </c>
      <c r="I10" s="153">
        <f t="shared" ref="I10" si="3">IF(COUNT(I5:I9)&gt;=1,SUM(I5:I9),"")</f>
        <v>5.6000000000000005</v>
      </c>
      <c r="J10" s="153">
        <f t="shared" si="2"/>
        <v>2</v>
      </c>
      <c r="K10" s="151">
        <f t="shared" ref="K10:M10" si="4">IF(COUNT(K5:K9)&gt;=1,SUM(K5:K9),"")</f>
        <v>36</v>
      </c>
      <c r="L10" s="152">
        <f t="shared" ref="L10" si="5">IF(COUNT(L5:L9)&gt;=1,SUM(L5:L9),"")</f>
        <v>7.1000000000000005</v>
      </c>
      <c r="M10" s="152">
        <f t="shared" si="4"/>
        <v>2.6</v>
      </c>
      <c r="N10" s="151">
        <f t="shared" ref="N10:S10" si="6">IF(COUNT(N5:N9)&gt;=1,SUM(N5:N9),"")</f>
        <v>37</v>
      </c>
      <c r="O10" s="152">
        <f t="shared" ref="O10" si="7">IF(COUNT(O5:O9)&gt;=1,SUM(O5:O9),"")</f>
        <v>7.5000000000000009</v>
      </c>
      <c r="P10" s="152">
        <f t="shared" si="6"/>
        <v>2.7</v>
      </c>
      <c r="Q10" s="154">
        <f t="shared" si="6"/>
        <v>37</v>
      </c>
      <c r="R10" s="155">
        <f t="shared" ref="R10" si="8">IF(COUNT(R5:R9)&gt;=1,SUM(R5:R9),"")</f>
        <v>7.7</v>
      </c>
      <c r="S10" s="155">
        <f t="shared" si="6"/>
        <v>2.8000000000000003</v>
      </c>
    </row>
    <row r="11" spans="1:21" ht="21.75" customHeight="1">
      <c r="B11" s="393" t="str">
        <f>ｼｰﾄ0!$C$4</f>
        <v>関東平野</v>
      </c>
      <c r="C11" s="415" t="s">
        <v>510</v>
      </c>
      <c r="D11" s="144" t="s">
        <v>210</v>
      </c>
      <c r="E11" s="156">
        <v>52</v>
      </c>
      <c r="F11" s="146">
        <v>12.1</v>
      </c>
      <c r="G11" s="146">
        <v>4.4000000000000004</v>
      </c>
      <c r="H11" s="156">
        <v>54</v>
      </c>
      <c r="I11" s="146">
        <v>13.1</v>
      </c>
      <c r="J11" s="146">
        <v>4.7</v>
      </c>
      <c r="K11" s="156">
        <v>53</v>
      </c>
      <c r="L11" s="146">
        <v>12.4</v>
      </c>
      <c r="M11" s="146">
        <v>4.5</v>
      </c>
      <c r="N11" s="156">
        <v>52</v>
      </c>
      <c r="O11" s="146">
        <v>12.5</v>
      </c>
      <c r="P11" s="146">
        <v>4.5</v>
      </c>
      <c r="Q11" s="157">
        <v>52</v>
      </c>
      <c r="R11" s="148">
        <v>11.9</v>
      </c>
      <c r="S11" s="148">
        <v>4.3</v>
      </c>
    </row>
    <row r="12" spans="1:21" ht="21.75" customHeight="1">
      <c r="B12" s="394"/>
      <c r="C12" s="416"/>
      <c r="D12" s="144" t="s">
        <v>19</v>
      </c>
      <c r="E12" s="156"/>
      <c r="F12" s="146"/>
      <c r="G12" s="146"/>
      <c r="H12" s="156"/>
      <c r="I12" s="146"/>
      <c r="J12" s="146"/>
      <c r="K12" s="156"/>
      <c r="L12" s="146"/>
      <c r="M12" s="146"/>
      <c r="N12" s="156"/>
      <c r="O12" s="146"/>
      <c r="P12" s="146"/>
      <c r="Q12" s="157"/>
      <c r="R12" s="148"/>
      <c r="S12" s="148"/>
    </row>
    <row r="13" spans="1:21" ht="21.75" customHeight="1">
      <c r="B13" s="394"/>
      <c r="C13" s="416"/>
      <c r="D13" s="144" t="s">
        <v>18</v>
      </c>
      <c r="E13" s="156">
        <v>14</v>
      </c>
      <c r="F13" s="146">
        <v>8.4</v>
      </c>
      <c r="G13" s="146">
        <v>3</v>
      </c>
      <c r="H13" s="156">
        <v>13</v>
      </c>
      <c r="I13" s="146">
        <v>7.9</v>
      </c>
      <c r="J13" s="146">
        <v>2.9</v>
      </c>
      <c r="K13" s="156">
        <v>14</v>
      </c>
      <c r="L13" s="146">
        <v>7.9</v>
      </c>
      <c r="M13" s="146">
        <v>2.9</v>
      </c>
      <c r="N13" s="156">
        <v>14</v>
      </c>
      <c r="O13" s="146">
        <v>7.9</v>
      </c>
      <c r="P13" s="146">
        <v>2.9</v>
      </c>
      <c r="Q13" s="157">
        <v>14</v>
      </c>
      <c r="R13" s="148">
        <v>7.8</v>
      </c>
      <c r="S13" s="148">
        <v>2.8</v>
      </c>
    </row>
    <row r="14" spans="1:21" ht="21.75" customHeight="1">
      <c r="B14" s="394"/>
      <c r="C14" s="416"/>
      <c r="D14" s="144" t="s">
        <v>211</v>
      </c>
      <c r="E14" s="156">
        <v>3</v>
      </c>
      <c r="F14" s="146">
        <v>1.7</v>
      </c>
      <c r="G14" s="146">
        <v>0.6</v>
      </c>
      <c r="H14" s="156">
        <v>3</v>
      </c>
      <c r="I14" s="146">
        <v>1.7</v>
      </c>
      <c r="J14" s="146">
        <v>0.6</v>
      </c>
      <c r="K14" s="156">
        <v>0</v>
      </c>
      <c r="L14" s="146">
        <v>0</v>
      </c>
      <c r="M14" s="146">
        <v>0</v>
      </c>
      <c r="N14" s="156">
        <v>0</v>
      </c>
      <c r="O14" s="146">
        <v>0</v>
      </c>
      <c r="P14" s="146">
        <v>0</v>
      </c>
      <c r="Q14" s="157">
        <v>0</v>
      </c>
      <c r="R14" s="148">
        <v>0</v>
      </c>
      <c r="S14" s="148">
        <v>0</v>
      </c>
    </row>
    <row r="15" spans="1:21" ht="21.75" customHeight="1">
      <c r="B15" s="394"/>
      <c r="C15" s="416"/>
      <c r="D15" s="150" t="s">
        <v>62</v>
      </c>
      <c r="E15" s="156">
        <v>0</v>
      </c>
      <c r="F15" s="146">
        <v>0</v>
      </c>
      <c r="G15" s="146">
        <v>0</v>
      </c>
      <c r="H15" s="156">
        <v>0</v>
      </c>
      <c r="I15" s="146">
        <v>0</v>
      </c>
      <c r="J15" s="146">
        <v>0</v>
      </c>
      <c r="K15" s="156">
        <v>0</v>
      </c>
      <c r="L15" s="146">
        <v>0</v>
      </c>
      <c r="M15" s="146">
        <v>0</v>
      </c>
      <c r="N15" s="156">
        <v>0</v>
      </c>
      <c r="O15" s="146">
        <v>0</v>
      </c>
      <c r="P15" s="146">
        <v>0</v>
      </c>
      <c r="Q15" s="157">
        <v>0</v>
      </c>
      <c r="R15" s="148">
        <v>0</v>
      </c>
      <c r="S15" s="148">
        <v>0</v>
      </c>
    </row>
    <row r="16" spans="1:21" ht="26.25" customHeight="1">
      <c r="B16" s="395"/>
      <c r="C16" s="417"/>
      <c r="D16" s="150" t="s">
        <v>260</v>
      </c>
      <c r="E16" s="151">
        <f t="shared" ref="E16:G16" si="9">IF(COUNT(E11:E15)&gt;=1,SUM(E11:E15),"")</f>
        <v>69</v>
      </c>
      <c r="F16" s="152">
        <f t="shared" ref="F16" si="10">IF(COUNT(F11:F15)&gt;=1,SUM(F11:F15),"")</f>
        <v>22.2</v>
      </c>
      <c r="G16" s="152">
        <f t="shared" si="9"/>
        <v>8</v>
      </c>
      <c r="H16" s="151">
        <f t="shared" ref="H16:S16" si="11">IF(COUNT(H11:H15)&gt;=1,SUM(H11:H15),"")</f>
        <v>70</v>
      </c>
      <c r="I16" s="153">
        <f t="shared" si="11"/>
        <v>22.7</v>
      </c>
      <c r="J16" s="153">
        <f t="shared" si="11"/>
        <v>8.1999999999999993</v>
      </c>
      <c r="K16" s="151">
        <f t="shared" si="11"/>
        <v>67</v>
      </c>
      <c r="L16" s="152">
        <f t="shared" si="11"/>
        <v>20.3</v>
      </c>
      <c r="M16" s="152">
        <f t="shared" si="11"/>
        <v>7.4</v>
      </c>
      <c r="N16" s="151">
        <f t="shared" si="11"/>
        <v>66</v>
      </c>
      <c r="O16" s="152">
        <f t="shared" si="11"/>
        <v>20.399999999999999</v>
      </c>
      <c r="P16" s="152">
        <f t="shared" si="11"/>
        <v>7.4</v>
      </c>
      <c r="Q16" s="154">
        <f t="shared" si="11"/>
        <v>66</v>
      </c>
      <c r="R16" s="155">
        <f t="shared" si="11"/>
        <v>19.7</v>
      </c>
      <c r="S16" s="155">
        <f t="shared" si="11"/>
        <v>7.1</v>
      </c>
    </row>
    <row r="17" spans="2:19" ht="21.75" customHeight="1">
      <c r="B17" s="393" t="str">
        <f>ｼｰﾄ0!$C$4</f>
        <v>関東平野</v>
      </c>
      <c r="C17" s="389" t="s">
        <v>511</v>
      </c>
      <c r="D17" s="144" t="s">
        <v>210</v>
      </c>
      <c r="E17" s="156">
        <v>7</v>
      </c>
      <c r="F17" s="146">
        <v>2.7</v>
      </c>
      <c r="G17" s="146">
        <v>1</v>
      </c>
      <c r="H17" s="156">
        <v>8</v>
      </c>
      <c r="I17" s="146">
        <v>2.1</v>
      </c>
      <c r="J17" s="146">
        <v>1</v>
      </c>
      <c r="K17" s="156">
        <v>8</v>
      </c>
      <c r="L17" s="146">
        <v>2.5</v>
      </c>
      <c r="M17" s="146">
        <v>0.9</v>
      </c>
      <c r="N17" s="156">
        <v>8</v>
      </c>
      <c r="O17" s="146">
        <v>2.5</v>
      </c>
      <c r="P17" s="146">
        <v>0.9</v>
      </c>
      <c r="Q17" s="157">
        <v>9</v>
      </c>
      <c r="R17" s="148">
        <v>2.9</v>
      </c>
      <c r="S17" s="148">
        <v>1</v>
      </c>
    </row>
    <row r="18" spans="2:19" ht="21.75" customHeight="1">
      <c r="B18" s="394"/>
      <c r="C18" s="408"/>
      <c r="D18" s="144" t="s">
        <v>19</v>
      </c>
      <c r="E18" s="156"/>
      <c r="F18" s="146"/>
      <c r="G18" s="146"/>
      <c r="H18" s="156"/>
      <c r="I18" s="146"/>
      <c r="J18" s="146"/>
      <c r="K18" s="156"/>
      <c r="L18" s="146"/>
      <c r="M18" s="146"/>
      <c r="N18" s="156"/>
      <c r="O18" s="146"/>
      <c r="P18" s="146"/>
      <c r="Q18" s="157"/>
      <c r="R18" s="148"/>
      <c r="S18" s="148"/>
    </row>
    <row r="19" spans="2:19" ht="21.75" customHeight="1">
      <c r="B19" s="394"/>
      <c r="C19" s="408"/>
      <c r="D19" s="144" t="s">
        <v>18</v>
      </c>
      <c r="E19" s="156">
        <v>3</v>
      </c>
      <c r="F19" s="146">
        <v>0</v>
      </c>
      <c r="G19" s="146">
        <v>0</v>
      </c>
      <c r="H19" s="156">
        <v>3</v>
      </c>
      <c r="I19" s="146">
        <v>0</v>
      </c>
      <c r="J19" s="146">
        <v>0</v>
      </c>
      <c r="K19" s="156">
        <v>3</v>
      </c>
      <c r="L19" s="146">
        <v>0</v>
      </c>
      <c r="M19" s="146">
        <v>0</v>
      </c>
      <c r="N19" s="156">
        <v>3</v>
      </c>
      <c r="O19" s="146">
        <v>0</v>
      </c>
      <c r="P19" s="146">
        <v>0</v>
      </c>
      <c r="Q19" s="157">
        <v>1</v>
      </c>
      <c r="R19" s="148">
        <v>0</v>
      </c>
      <c r="S19" s="148">
        <v>0</v>
      </c>
    </row>
    <row r="20" spans="2:19" ht="21.75" customHeight="1">
      <c r="B20" s="394"/>
      <c r="C20" s="408"/>
      <c r="D20" s="144" t="s">
        <v>211</v>
      </c>
      <c r="E20" s="156">
        <v>0</v>
      </c>
      <c r="F20" s="146">
        <v>0</v>
      </c>
      <c r="G20" s="146">
        <v>0</v>
      </c>
      <c r="H20" s="156">
        <v>0</v>
      </c>
      <c r="I20" s="146">
        <v>0</v>
      </c>
      <c r="J20" s="146">
        <v>0</v>
      </c>
      <c r="K20" s="156">
        <v>0</v>
      </c>
      <c r="L20" s="146">
        <v>0</v>
      </c>
      <c r="M20" s="146">
        <v>0</v>
      </c>
      <c r="N20" s="156">
        <v>0</v>
      </c>
      <c r="O20" s="146">
        <v>0</v>
      </c>
      <c r="P20" s="146">
        <v>0</v>
      </c>
      <c r="Q20" s="157">
        <v>0</v>
      </c>
      <c r="R20" s="148">
        <v>0</v>
      </c>
      <c r="S20" s="148">
        <v>0</v>
      </c>
    </row>
    <row r="21" spans="2:19" ht="21.75" customHeight="1">
      <c r="B21" s="394"/>
      <c r="C21" s="408"/>
      <c r="D21" s="150" t="s">
        <v>62</v>
      </c>
      <c r="E21" s="156">
        <v>0</v>
      </c>
      <c r="F21" s="146">
        <v>0</v>
      </c>
      <c r="G21" s="146">
        <v>0</v>
      </c>
      <c r="H21" s="156">
        <v>0</v>
      </c>
      <c r="I21" s="146">
        <v>0</v>
      </c>
      <c r="J21" s="146">
        <v>0</v>
      </c>
      <c r="K21" s="156">
        <v>0</v>
      </c>
      <c r="L21" s="146">
        <v>0</v>
      </c>
      <c r="M21" s="146">
        <v>0</v>
      </c>
      <c r="N21" s="156">
        <v>0</v>
      </c>
      <c r="O21" s="146">
        <v>0</v>
      </c>
      <c r="P21" s="146">
        <v>0</v>
      </c>
      <c r="Q21" s="157">
        <v>0</v>
      </c>
      <c r="R21" s="148">
        <v>0</v>
      </c>
      <c r="S21" s="148">
        <v>0</v>
      </c>
    </row>
    <row r="22" spans="2:19" ht="26.25" customHeight="1">
      <c r="B22" s="395"/>
      <c r="C22" s="409"/>
      <c r="D22" s="150" t="s">
        <v>261</v>
      </c>
      <c r="E22" s="158">
        <f t="shared" ref="E22:G22" si="12">IF(COUNT(E17:E21)&gt;=1,SUM(E17:E21),"")</f>
        <v>10</v>
      </c>
      <c r="F22" s="159">
        <f t="shared" ref="F22" si="13">IF(COUNT(F17:F21)&gt;=1,SUM(F17:F21),"")</f>
        <v>2.7</v>
      </c>
      <c r="G22" s="159">
        <f t="shared" si="12"/>
        <v>1</v>
      </c>
      <c r="H22" s="158">
        <f t="shared" ref="H22:S22" si="14">IF(COUNT(H17:H21)&gt;=1,SUM(H17:H21),"")</f>
        <v>11</v>
      </c>
      <c r="I22" s="160">
        <f t="shared" si="14"/>
        <v>2.1</v>
      </c>
      <c r="J22" s="160">
        <f t="shared" si="14"/>
        <v>1</v>
      </c>
      <c r="K22" s="158">
        <f t="shared" si="14"/>
        <v>11</v>
      </c>
      <c r="L22" s="159">
        <f t="shared" si="14"/>
        <v>2.5</v>
      </c>
      <c r="M22" s="159">
        <f t="shared" si="14"/>
        <v>0.9</v>
      </c>
      <c r="N22" s="158">
        <f t="shared" si="14"/>
        <v>11</v>
      </c>
      <c r="O22" s="159">
        <f t="shared" si="14"/>
        <v>2.5</v>
      </c>
      <c r="P22" s="159">
        <f t="shared" si="14"/>
        <v>0.9</v>
      </c>
      <c r="Q22" s="157">
        <f t="shared" si="14"/>
        <v>10</v>
      </c>
      <c r="R22" s="161">
        <f t="shared" si="14"/>
        <v>2.9</v>
      </c>
      <c r="S22" s="161">
        <f t="shared" si="14"/>
        <v>1</v>
      </c>
    </row>
    <row r="23" spans="2:19" ht="22.5" customHeight="1">
      <c r="B23" s="393" t="str">
        <f>ｼｰﾄ0!$C$4</f>
        <v>関東平野</v>
      </c>
      <c r="C23" s="389" t="s">
        <v>512</v>
      </c>
      <c r="D23" s="144" t="s">
        <v>210</v>
      </c>
      <c r="E23" s="156">
        <v>31</v>
      </c>
      <c r="F23" s="146">
        <v>9.6</v>
      </c>
      <c r="G23" s="146">
        <v>3.5</v>
      </c>
      <c r="H23" s="156">
        <v>30</v>
      </c>
      <c r="I23" s="146">
        <v>8.8000000000000007</v>
      </c>
      <c r="J23" s="146">
        <v>3.2</v>
      </c>
      <c r="K23" s="156">
        <v>29</v>
      </c>
      <c r="L23" s="146">
        <v>8.6</v>
      </c>
      <c r="M23" s="146">
        <v>3.1</v>
      </c>
      <c r="N23" s="156">
        <v>29</v>
      </c>
      <c r="O23" s="146">
        <v>8</v>
      </c>
      <c r="P23" s="146">
        <v>2.9</v>
      </c>
      <c r="Q23" s="157">
        <v>28</v>
      </c>
      <c r="R23" s="148">
        <v>7.1</v>
      </c>
      <c r="S23" s="148">
        <v>2.5</v>
      </c>
    </row>
    <row r="24" spans="2:19" ht="22.5" customHeight="1">
      <c r="B24" s="394"/>
      <c r="C24" s="408"/>
      <c r="D24" s="144" t="s">
        <v>19</v>
      </c>
      <c r="E24" s="156"/>
      <c r="F24" s="146"/>
      <c r="G24" s="146"/>
      <c r="H24" s="156"/>
      <c r="I24" s="146"/>
      <c r="J24" s="146"/>
      <c r="K24" s="156"/>
      <c r="L24" s="146"/>
      <c r="M24" s="146"/>
      <c r="N24" s="156"/>
      <c r="O24" s="146"/>
      <c r="P24" s="146"/>
      <c r="Q24" s="157"/>
      <c r="R24" s="148"/>
      <c r="S24" s="148"/>
    </row>
    <row r="25" spans="2:19" ht="22.5" customHeight="1">
      <c r="B25" s="394"/>
      <c r="C25" s="408"/>
      <c r="D25" s="144" t="s">
        <v>18</v>
      </c>
      <c r="E25" s="156">
        <v>32</v>
      </c>
      <c r="F25" s="146">
        <v>30.5</v>
      </c>
      <c r="G25" s="146">
        <v>11</v>
      </c>
      <c r="H25" s="156">
        <v>32</v>
      </c>
      <c r="I25" s="146">
        <v>30.4</v>
      </c>
      <c r="J25" s="146">
        <v>11.1</v>
      </c>
      <c r="K25" s="156">
        <v>32</v>
      </c>
      <c r="L25" s="146">
        <v>30.8</v>
      </c>
      <c r="M25" s="146">
        <v>11.3</v>
      </c>
      <c r="N25" s="156">
        <v>31</v>
      </c>
      <c r="O25" s="146">
        <v>29.7</v>
      </c>
      <c r="P25" s="146">
        <v>10.8</v>
      </c>
      <c r="Q25" s="157">
        <v>31</v>
      </c>
      <c r="R25" s="148">
        <v>29.7</v>
      </c>
      <c r="S25" s="148">
        <v>10.8</v>
      </c>
    </row>
    <row r="26" spans="2:19" ht="22.5" customHeight="1">
      <c r="B26" s="394"/>
      <c r="C26" s="408"/>
      <c r="D26" s="144" t="s">
        <v>211</v>
      </c>
      <c r="E26" s="156">
        <v>4</v>
      </c>
      <c r="F26" s="146">
        <v>1.2</v>
      </c>
      <c r="G26" s="146">
        <v>0.4</v>
      </c>
      <c r="H26" s="156">
        <v>4</v>
      </c>
      <c r="I26" s="146">
        <v>1.2</v>
      </c>
      <c r="J26" s="146">
        <v>0.4</v>
      </c>
      <c r="K26" s="158">
        <v>4</v>
      </c>
      <c r="L26" s="146">
        <v>1.1000000000000001</v>
      </c>
      <c r="M26" s="146">
        <v>0.4</v>
      </c>
      <c r="N26" s="156">
        <v>4</v>
      </c>
      <c r="O26" s="146">
        <v>1.1000000000000001</v>
      </c>
      <c r="P26" s="146">
        <v>0.4</v>
      </c>
      <c r="Q26" s="157">
        <v>4</v>
      </c>
      <c r="R26" s="148">
        <v>1.2</v>
      </c>
      <c r="S26" s="148">
        <v>0.4</v>
      </c>
    </row>
    <row r="27" spans="2:19" ht="22.5" customHeight="1">
      <c r="B27" s="394"/>
      <c r="C27" s="408"/>
      <c r="D27" s="150" t="s">
        <v>62</v>
      </c>
      <c r="E27" s="156">
        <v>7</v>
      </c>
      <c r="F27" s="146">
        <v>2.6</v>
      </c>
      <c r="G27" s="146">
        <v>1</v>
      </c>
      <c r="H27" s="156">
        <v>7</v>
      </c>
      <c r="I27" s="146">
        <v>2.4</v>
      </c>
      <c r="J27" s="146">
        <v>0.9</v>
      </c>
      <c r="K27" s="158">
        <v>7</v>
      </c>
      <c r="L27" s="146">
        <v>2.5</v>
      </c>
      <c r="M27" s="146">
        <v>0.9</v>
      </c>
      <c r="N27" s="156">
        <v>7</v>
      </c>
      <c r="O27" s="146">
        <v>2.4</v>
      </c>
      <c r="P27" s="146">
        <v>0.9</v>
      </c>
      <c r="Q27" s="157">
        <v>7</v>
      </c>
      <c r="R27" s="148">
        <v>1.8</v>
      </c>
      <c r="S27" s="148">
        <v>0.7</v>
      </c>
    </row>
    <row r="28" spans="2:19" ht="25.5" customHeight="1" thickBot="1">
      <c r="B28" s="395"/>
      <c r="C28" s="409"/>
      <c r="D28" s="150" t="s">
        <v>262</v>
      </c>
      <c r="E28" s="158">
        <f t="shared" ref="E28:G28" si="15">IF(COUNT(E23:E27)&gt;=1,SUM(E23:E27),"")</f>
        <v>74</v>
      </c>
      <c r="F28" s="159">
        <f t="shared" ref="F28" si="16">IF(COUNT(F23:F27)&gt;=1,SUM(F23:F27),"")</f>
        <v>43.900000000000006</v>
      </c>
      <c r="G28" s="159">
        <f t="shared" si="15"/>
        <v>15.9</v>
      </c>
      <c r="H28" s="158">
        <f t="shared" ref="H28:S28" si="17">IF(COUNT(H23:H27)&gt;=1,SUM(H23:H27),"")</f>
        <v>73</v>
      </c>
      <c r="I28" s="160">
        <f t="shared" si="17"/>
        <v>42.800000000000004</v>
      </c>
      <c r="J28" s="160">
        <f t="shared" si="17"/>
        <v>15.600000000000001</v>
      </c>
      <c r="K28" s="158">
        <f t="shared" si="17"/>
        <v>72</v>
      </c>
      <c r="L28" s="159">
        <f t="shared" si="17"/>
        <v>43</v>
      </c>
      <c r="M28" s="159">
        <f t="shared" si="17"/>
        <v>15.700000000000001</v>
      </c>
      <c r="N28" s="158">
        <f t="shared" si="17"/>
        <v>71</v>
      </c>
      <c r="O28" s="159">
        <f t="shared" si="17"/>
        <v>41.2</v>
      </c>
      <c r="P28" s="159">
        <f t="shared" si="17"/>
        <v>15.000000000000002</v>
      </c>
      <c r="Q28" s="157">
        <f t="shared" si="17"/>
        <v>70</v>
      </c>
      <c r="R28" s="161">
        <f t="shared" si="17"/>
        <v>39.799999999999997</v>
      </c>
      <c r="S28" s="161">
        <f t="shared" si="17"/>
        <v>14.4</v>
      </c>
    </row>
    <row r="29" spans="2:19" ht="21.75" hidden="1" customHeight="1" outlineLevel="1">
      <c r="B29" s="393" t="str">
        <f>ｼｰﾄ0!$C$4</f>
        <v>関東平野</v>
      </c>
      <c r="C29" s="389"/>
      <c r="D29" s="144" t="s">
        <v>210</v>
      </c>
      <c r="E29" s="156"/>
      <c r="F29" s="146"/>
      <c r="G29" s="146"/>
      <c r="H29" s="156"/>
      <c r="I29" s="146"/>
      <c r="J29" s="146"/>
      <c r="K29" s="158"/>
      <c r="L29" s="146"/>
      <c r="M29" s="146"/>
      <c r="N29" s="156"/>
      <c r="O29" s="146"/>
      <c r="P29" s="146"/>
      <c r="Q29" s="157"/>
      <c r="R29" s="148"/>
      <c r="S29" s="148"/>
    </row>
    <row r="30" spans="2:19" ht="21.75" hidden="1" customHeight="1" outlineLevel="1">
      <c r="B30" s="394"/>
      <c r="C30" s="390"/>
      <c r="D30" s="144" t="s">
        <v>19</v>
      </c>
      <c r="E30" s="156"/>
      <c r="F30" s="146"/>
      <c r="G30" s="146"/>
      <c r="H30" s="156"/>
      <c r="I30" s="146"/>
      <c r="J30" s="146"/>
      <c r="K30" s="158"/>
      <c r="L30" s="146"/>
      <c r="M30" s="146"/>
      <c r="N30" s="156"/>
      <c r="O30" s="146"/>
      <c r="P30" s="146"/>
      <c r="Q30" s="157"/>
      <c r="R30" s="148"/>
      <c r="S30" s="148"/>
    </row>
    <row r="31" spans="2:19" ht="21.75" hidden="1" customHeight="1" outlineLevel="1">
      <c r="B31" s="394"/>
      <c r="C31" s="390"/>
      <c r="D31" s="144" t="s">
        <v>18</v>
      </c>
      <c r="E31" s="156"/>
      <c r="F31" s="146"/>
      <c r="G31" s="146"/>
      <c r="H31" s="156"/>
      <c r="I31" s="146"/>
      <c r="J31" s="146"/>
      <c r="K31" s="158"/>
      <c r="L31" s="146"/>
      <c r="M31" s="146"/>
      <c r="N31" s="156"/>
      <c r="O31" s="146"/>
      <c r="P31" s="146"/>
      <c r="Q31" s="157"/>
      <c r="R31" s="148"/>
      <c r="S31" s="148"/>
    </row>
    <row r="32" spans="2:19" ht="21.75" hidden="1" customHeight="1" outlineLevel="1">
      <c r="B32" s="394"/>
      <c r="C32" s="390"/>
      <c r="D32" s="144" t="s">
        <v>211</v>
      </c>
      <c r="E32" s="156"/>
      <c r="F32" s="146"/>
      <c r="G32" s="146"/>
      <c r="H32" s="156"/>
      <c r="I32" s="146"/>
      <c r="J32" s="146"/>
      <c r="K32" s="158"/>
      <c r="L32" s="146"/>
      <c r="M32" s="146"/>
      <c r="N32" s="156"/>
      <c r="O32" s="146"/>
      <c r="P32" s="146"/>
      <c r="Q32" s="157"/>
      <c r="R32" s="148"/>
      <c r="S32" s="148"/>
    </row>
    <row r="33" spans="2:19" ht="21.75" hidden="1" customHeight="1" outlineLevel="1">
      <c r="B33" s="394"/>
      <c r="C33" s="390"/>
      <c r="D33" s="150" t="s">
        <v>62</v>
      </c>
      <c r="E33" s="156"/>
      <c r="F33" s="146"/>
      <c r="G33" s="146"/>
      <c r="H33" s="156"/>
      <c r="I33" s="146"/>
      <c r="J33" s="146"/>
      <c r="K33" s="158"/>
      <c r="L33" s="146"/>
      <c r="M33" s="146"/>
      <c r="N33" s="156"/>
      <c r="O33" s="146"/>
      <c r="P33" s="146"/>
      <c r="Q33" s="157"/>
      <c r="R33" s="148"/>
      <c r="S33" s="148"/>
    </row>
    <row r="34" spans="2:19" ht="25.5" hidden="1" customHeight="1" outlineLevel="1">
      <c r="B34" s="395"/>
      <c r="C34" s="391"/>
      <c r="D34" s="162" t="s">
        <v>263</v>
      </c>
      <c r="E34" s="158" t="str">
        <f t="shared" ref="E34:G34" si="18">IF(COUNT(E29:E33)&gt;=1,SUM(E29:E33),"")</f>
        <v/>
      </c>
      <c r="F34" s="159" t="str">
        <f t="shared" ref="F34" si="19">IF(COUNT(F29:F33)&gt;=1,SUM(F29:F33),"")</f>
        <v/>
      </c>
      <c r="G34" s="159" t="str">
        <f t="shared" si="18"/>
        <v/>
      </c>
      <c r="H34" s="158" t="str">
        <f t="shared" ref="H34:S34" si="20">IF(COUNT(H29:H33)&gt;=1,SUM(H29:H33),"")</f>
        <v/>
      </c>
      <c r="I34" s="160" t="str">
        <f t="shared" si="20"/>
        <v/>
      </c>
      <c r="J34" s="160" t="str">
        <f t="shared" si="20"/>
        <v/>
      </c>
      <c r="K34" s="158" t="str">
        <f t="shared" si="20"/>
        <v/>
      </c>
      <c r="L34" s="159" t="str">
        <f t="shared" si="20"/>
        <v/>
      </c>
      <c r="M34" s="159" t="str">
        <f t="shared" si="20"/>
        <v/>
      </c>
      <c r="N34" s="158" t="str">
        <f t="shared" si="20"/>
        <v/>
      </c>
      <c r="O34" s="159" t="str">
        <f t="shared" si="20"/>
        <v/>
      </c>
      <c r="P34" s="159" t="str">
        <f t="shared" si="20"/>
        <v/>
      </c>
      <c r="Q34" s="157" t="str">
        <f t="shared" si="20"/>
        <v/>
      </c>
      <c r="R34" s="161" t="str">
        <f t="shared" si="20"/>
        <v/>
      </c>
      <c r="S34" s="161" t="str">
        <f t="shared" si="20"/>
        <v/>
      </c>
    </row>
    <row r="35" spans="2:19" ht="21.75" hidden="1" customHeight="1" outlineLevel="1">
      <c r="B35" s="393" t="str">
        <f>ｼｰﾄ0!$C$4</f>
        <v>関東平野</v>
      </c>
      <c r="C35" s="389"/>
      <c r="D35" s="144" t="s">
        <v>210</v>
      </c>
      <c r="E35" s="156"/>
      <c r="F35" s="146"/>
      <c r="G35" s="146"/>
      <c r="H35" s="156"/>
      <c r="I35" s="146"/>
      <c r="J35" s="146"/>
      <c r="K35" s="158"/>
      <c r="L35" s="146"/>
      <c r="M35" s="146"/>
      <c r="N35" s="156"/>
      <c r="O35" s="146"/>
      <c r="P35" s="146"/>
      <c r="Q35" s="157"/>
      <c r="R35" s="148"/>
      <c r="S35" s="148"/>
    </row>
    <row r="36" spans="2:19" ht="21.75" hidden="1" customHeight="1" outlineLevel="1">
      <c r="B36" s="394"/>
      <c r="C36" s="390"/>
      <c r="D36" s="144" t="s">
        <v>19</v>
      </c>
      <c r="E36" s="156"/>
      <c r="F36" s="146"/>
      <c r="G36" s="146"/>
      <c r="H36" s="156"/>
      <c r="I36" s="146"/>
      <c r="J36" s="146"/>
      <c r="K36" s="158"/>
      <c r="L36" s="146"/>
      <c r="M36" s="146"/>
      <c r="N36" s="156"/>
      <c r="O36" s="146"/>
      <c r="P36" s="146"/>
      <c r="Q36" s="157"/>
      <c r="R36" s="148"/>
      <c r="S36" s="148"/>
    </row>
    <row r="37" spans="2:19" ht="21.75" hidden="1" customHeight="1" outlineLevel="1">
      <c r="B37" s="394"/>
      <c r="C37" s="390"/>
      <c r="D37" s="144" t="s">
        <v>18</v>
      </c>
      <c r="E37" s="156"/>
      <c r="F37" s="146"/>
      <c r="G37" s="146"/>
      <c r="H37" s="156"/>
      <c r="I37" s="146"/>
      <c r="J37" s="146"/>
      <c r="K37" s="158"/>
      <c r="L37" s="146"/>
      <c r="M37" s="146"/>
      <c r="N37" s="156"/>
      <c r="O37" s="146"/>
      <c r="P37" s="146"/>
      <c r="Q37" s="157"/>
      <c r="R37" s="148"/>
      <c r="S37" s="148"/>
    </row>
    <row r="38" spans="2:19" ht="21.75" hidden="1" customHeight="1" outlineLevel="1">
      <c r="B38" s="394"/>
      <c r="C38" s="390"/>
      <c r="D38" s="144" t="s">
        <v>211</v>
      </c>
      <c r="E38" s="156"/>
      <c r="F38" s="146"/>
      <c r="G38" s="146"/>
      <c r="H38" s="156"/>
      <c r="I38" s="146"/>
      <c r="J38" s="146"/>
      <c r="K38" s="158"/>
      <c r="L38" s="146"/>
      <c r="M38" s="146"/>
      <c r="N38" s="156"/>
      <c r="O38" s="146"/>
      <c r="P38" s="146"/>
      <c r="Q38" s="157"/>
      <c r="R38" s="148"/>
      <c r="S38" s="148"/>
    </row>
    <row r="39" spans="2:19" ht="21.75" hidden="1" customHeight="1" outlineLevel="1">
      <c r="B39" s="394"/>
      <c r="C39" s="390"/>
      <c r="D39" s="150" t="s">
        <v>62</v>
      </c>
      <c r="E39" s="156"/>
      <c r="F39" s="146"/>
      <c r="G39" s="146"/>
      <c r="H39" s="156"/>
      <c r="I39" s="146"/>
      <c r="J39" s="146"/>
      <c r="K39" s="158"/>
      <c r="L39" s="146"/>
      <c r="M39" s="146"/>
      <c r="N39" s="156"/>
      <c r="O39" s="146"/>
      <c r="P39" s="146"/>
      <c r="Q39" s="157"/>
      <c r="R39" s="148"/>
      <c r="S39" s="148"/>
    </row>
    <row r="40" spans="2:19" ht="25.5" hidden="1" customHeight="1" outlineLevel="1">
      <c r="B40" s="395"/>
      <c r="C40" s="391"/>
      <c r="D40" s="150" t="s">
        <v>264</v>
      </c>
      <c r="E40" s="158" t="str">
        <f t="shared" ref="E40:G40" si="21">IF(COUNT(E35:E39)&gt;=1,SUM(E35:E39),"")</f>
        <v/>
      </c>
      <c r="F40" s="159" t="str">
        <f t="shared" ref="F40" si="22">IF(COUNT(F35:F39)&gt;=1,SUM(F35:F39),"")</f>
        <v/>
      </c>
      <c r="G40" s="159" t="str">
        <f t="shared" si="21"/>
        <v/>
      </c>
      <c r="H40" s="158" t="str">
        <f t="shared" ref="H40:S40" si="23">IF(COUNT(H35:H39)&gt;=1,SUM(H35:H39),"")</f>
        <v/>
      </c>
      <c r="I40" s="160" t="str">
        <f t="shared" si="23"/>
        <v/>
      </c>
      <c r="J40" s="160" t="str">
        <f t="shared" si="23"/>
        <v/>
      </c>
      <c r="K40" s="158" t="str">
        <f t="shared" si="23"/>
        <v/>
      </c>
      <c r="L40" s="159" t="str">
        <f t="shared" si="23"/>
        <v/>
      </c>
      <c r="M40" s="159" t="str">
        <f t="shared" si="23"/>
        <v/>
      </c>
      <c r="N40" s="158" t="str">
        <f t="shared" si="23"/>
        <v/>
      </c>
      <c r="O40" s="159" t="str">
        <f t="shared" si="23"/>
        <v/>
      </c>
      <c r="P40" s="159" t="str">
        <f t="shared" si="23"/>
        <v/>
      </c>
      <c r="Q40" s="157" t="str">
        <f t="shared" si="23"/>
        <v/>
      </c>
      <c r="R40" s="161" t="str">
        <f t="shared" si="23"/>
        <v/>
      </c>
      <c r="S40" s="161" t="str">
        <f t="shared" si="23"/>
        <v/>
      </c>
    </row>
    <row r="41" spans="2:19" ht="21.75" hidden="1" customHeight="1" outlineLevel="1">
      <c r="B41" s="393" t="str">
        <f>ｼｰﾄ0!$C$4</f>
        <v>関東平野</v>
      </c>
      <c r="C41" s="389"/>
      <c r="D41" s="144" t="s">
        <v>210</v>
      </c>
      <c r="E41" s="156"/>
      <c r="F41" s="146"/>
      <c r="G41" s="146"/>
      <c r="H41" s="156"/>
      <c r="I41" s="146"/>
      <c r="J41" s="146"/>
      <c r="K41" s="158"/>
      <c r="L41" s="146"/>
      <c r="M41" s="146"/>
      <c r="N41" s="156"/>
      <c r="O41" s="146"/>
      <c r="P41" s="146"/>
      <c r="Q41" s="157"/>
      <c r="R41" s="148"/>
      <c r="S41" s="148"/>
    </row>
    <row r="42" spans="2:19" ht="21.75" hidden="1" customHeight="1" outlineLevel="1">
      <c r="B42" s="394"/>
      <c r="C42" s="408"/>
      <c r="D42" s="144" t="s">
        <v>19</v>
      </c>
      <c r="E42" s="156"/>
      <c r="F42" s="146"/>
      <c r="G42" s="146"/>
      <c r="H42" s="156"/>
      <c r="I42" s="146"/>
      <c r="J42" s="146"/>
      <c r="K42" s="158"/>
      <c r="L42" s="146"/>
      <c r="M42" s="146"/>
      <c r="N42" s="156"/>
      <c r="O42" s="146"/>
      <c r="P42" s="146"/>
      <c r="Q42" s="157"/>
      <c r="R42" s="148"/>
      <c r="S42" s="148"/>
    </row>
    <row r="43" spans="2:19" ht="21.75" hidden="1" customHeight="1" outlineLevel="1">
      <c r="B43" s="394"/>
      <c r="C43" s="408"/>
      <c r="D43" s="144" t="s">
        <v>18</v>
      </c>
      <c r="E43" s="156"/>
      <c r="F43" s="146"/>
      <c r="G43" s="146"/>
      <c r="H43" s="156"/>
      <c r="I43" s="146"/>
      <c r="J43" s="146"/>
      <c r="K43" s="158"/>
      <c r="L43" s="146"/>
      <c r="M43" s="146"/>
      <c r="N43" s="156"/>
      <c r="O43" s="146"/>
      <c r="P43" s="146"/>
      <c r="Q43" s="157"/>
      <c r="R43" s="148"/>
      <c r="S43" s="148"/>
    </row>
    <row r="44" spans="2:19" ht="21.75" hidden="1" customHeight="1" outlineLevel="1">
      <c r="B44" s="394"/>
      <c r="C44" s="408"/>
      <c r="D44" s="144" t="s">
        <v>211</v>
      </c>
      <c r="E44" s="156"/>
      <c r="F44" s="146"/>
      <c r="G44" s="146"/>
      <c r="H44" s="156"/>
      <c r="I44" s="146"/>
      <c r="J44" s="146"/>
      <c r="K44" s="158"/>
      <c r="L44" s="146"/>
      <c r="M44" s="146"/>
      <c r="N44" s="156"/>
      <c r="O44" s="146"/>
      <c r="P44" s="146"/>
      <c r="Q44" s="157"/>
      <c r="R44" s="148"/>
      <c r="S44" s="148"/>
    </row>
    <row r="45" spans="2:19" ht="21.75" hidden="1" customHeight="1" outlineLevel="1">
      <c r="B45" s="394"/>
      <c r="C45" s="408"/>
      <c r="D45" s="150" t="s">
        <v>62</v>
      </c>
      <c r="E45" s="156"/>
      <c r="F45" s="146"/>
      <c r="G45" s="146"/>
      <c r="H45" s="156"/>
      <c r="I45" s="146"/>
      <c r="J45" s="146"/>
      <c r="K45" s="158"/>
      <c r="L45" s="146"/>
      <c r="M45" s="146"/>
      <c r="N45" s="156"/>
      <c r="O45" s="146"/>
      <c r="P45" s="146"/>
      <c r="Q45" s="158"/>
      <c r="R45" s="146"/>
      <c r="S45" s="146"/>
    </row>
    <row r="46" spans="2:19" ht="23.25" hidden="1" customHeight="1" outlineLevel="1">
      <c r="B46" s="395"/>
      <c r="C46" s="409"/>
      <c r="D46" s="150" t="s">
        <v>265</v>
      </c>
      <c r="E46" s="158" t="str">
        <f t="shared" ref="E46:G46" si="24">IF(COUNT(E41:E45)&gt;=1,SUM(E41:E45),"")</f>
        <v/>
      </c>
      <c r="F46" s="159" t="str">
        <f t="shared" ref="F46" si="25">IF(COUNT(F41:F45)&gt;=1,SUM(F41:F45),"")</f>
        <v/>
      </c>
      <c r="G46" s="159" t="str">
        <f t="shared" si="24"/>
        <v/>
      </c>
      <c r="H46" s="158" t="str">
        <f t="shared" ref="H46:S46" si="26">IF(COUNT(H41:H45)&gt;=1,SUM(H41:H45),"")</f>
        <v/>
      </c>
      <c r="I46" s="160" t="str">
        <f t="shared" si="26"/>
        <v/>
      </c>
      <c r="J46" s="160" t="str">
        <f t="shared" si="26"/>
        <v/>
      </c>
      <c r="K46" s="158" t="str">
        <f t="shared" si="26"/>
        <v/>
      </c>
      <c r="L46" s="159" t="str">
        <f t="shared" si="26"/>
        <v/>
      </c>
      <c r="M46" s="159" t="str">
        <f t="shared" si="26"/>
        <v/>
      </c>
      <c r="N46" s="158" t="str">
        <f t="shared" si="26"/>
        <v/>
      </c>
      <c r="O46" s="159" t="str">
        <f t="shared" si="26"/>
        <v/>
      </c>
      <c r="P46" s="159" t="str">
        <f t="shared" si="26"/>
        <v/>
      </c>
      <c r="Q46" s="158" t="str">
        <f t="shared" si="26"/>
        <v/>
      </c>
      <c r="R46" s="159" t="str">
        <f t="shared" si="26"/>
        <v/>
      </c>
      <c r="S46" s="159" t="str">
        <f t="shared" si="26"/>
        <v/>
      </c>
    </row>
    <row r="47" spans="2:19" ht="21.75" hidden="1" customHeight="1" outlineLevel="1">
      <c r="B47" s="393" t="str">
        <f>ｼｰﾄ0!$C$4</f>
        <v>関東平野</v>
      </c>
      <c r="C47" s="389"/>
      <c r="D47" s="144" t="s">
        <v>210</v>
      </c>
      <c r="E47" s="156"/>
      <c r="F47" s="146"/>
      <c r="G47" s="146"/>
      <c r="H47" s="156"/>
      <c r="I47" s="146"/>
      <c r="J47" s="146"/>
      <c r="K47" s="158"/>
      <c r="L47" s="146"/>
      <c r="M47" s="146"/>
      <c r="N47" s="145"/>
      <c r="O47" s="146"/>
      <c r="P47" s="146"/>
      <c r="Q47" s="158"/>
      <c r="R47" s="146"/>
      <c r="S47" s="146"/>
    </row>
    <row r="48" spans="2:19" ht="21.75" hidden="1" customHeight="1" outlineLevel="1">
      <c r="B48" s="394"/>
      <c r="C48" s="390"/>
      <c r="D48" s="144" t="s">
        <v>19</v>
      </c>
      <c r="E48" s="156"/>
      <c r="F48" s="146"/>
      <c r="G48" s="146"/>
      <c r="H48" s="156"/>
      <c r="I48" s="146"/>
      <c r="J48" s="146"/>
      <c r="K48" s="158"/>
      <c r="L48" s="146"/>
      <c r="M48" s="146"/>
      <c r="N48" s="145"/>
      <c r="O48" s="146"/>
      <c r="P48" s="146"/>
      <c r="Q48" s="158"/>
      <c r="R48" s="146"/>
      <c r="S48" s="146"/>
    </row>
    <row r="49" spans="2:19" ht="21.75" hidden="1" customHeight="1" outlineLevel="1">
      <c r="B49" s="394"/>
      <c r="C49" s="390"/>
      <c r="D49" s="144" t="s">
        <v>18</v>
      </c>
      <c r="E49" s="156"/>
      <c r="F49" s="146"/>
      <c r="G49" s="146"/>
      <c r="H49" s="156"/>
      <c r="I49" s="146"/>
      <c r="J49" s="146"/>
      <c r="K49" s="158"/>
      <c r="L49" s="146"/>
      <c r="M49" s="146"/>
      <c r="N49" s="145"/>
      <c r="O49" s="146"/>
      <c r="P49" s="146"/>
      <c r="Q49" s="158"/>
      <c r="R49" s="146"/>
      <c r="S49" s="146"/>
    </row>
    <row r="50" spans="2:19" ht="21.75" hidden="1" customHeight="1" outlineLevel="1">
      <c r="B50" s="394"/>
      <c r="C50" s="390"/>
      <c r="D50" s="144" t="s">
        <v>211</v>
      </c>
      <c r="E50" s="156"/>
      <c r="F50" s="146"/>
      <c r="G50" s="146"/>
      <c r="H50" s="156"/>
      <c r="I50" s="146"/>
      <c r="J50" s="146"/>
      <c r="K50" s="158"/>
      <c r="L50" s="146"/>
      <c r="M50" s="146"/>
      <c r="N50" s="145"/>
      <c r="O50" s="146"/>
      <c r="P50" s="146"/>
      <c r="Q50" s="158"/>
      <c r="R50" s="146"/>
      <c r="S50" s="146"/>
    </row>
    <row r="51" spans="2:19" ht="21.75" hidden="1" customHeight="1" outlineLevel="1">
      <c r="B51" s="394"/>
      <c r="C51" s="390"/>
      <c r="D51" s="150" t="s">
        <v>62</v>
      </c>
      <c r="E51" s="156"/>
      <c r="F51" s="146"/>
      <c r="G51" s="146"/>
      <c r="H51" s="156"/>
      <c r="I51" s="146"/>
      <c r="J51" s="146"/>
      <c r="K51" s="158"/>
      <c r="L51" s="146"/>
      <c r="M51" s="146"/>
      <c r="N51" s="145"/>
      <c r="O51" s="146"/>
      <c r="P51" s="146"/>
      <c r="Q51" s="158"/>
      <c r="R51" s="146"/>
      <c r="S51" s="146"/>
    </row>
    <row r="52" spans="2:19" ht="26.25" hidden="1" customHeight="1" outlineLevel="1" thickBot="1">
      <c r="B52" s="414"/>
      <c r="C52" s="392"/>
      <c r="D52" s="163" t="s">
        <v>266</v>
      </c>
      <c r="E52" s="158" t="str">
        <f t="shared" ref="E52:G52" si="27">IF(COUNT(E47:E51)&gt;=1,SUM(E47:E51),"")</f>
        <v/>
      </c>
      <c r="F52" s="159" t="str">
        <f t="shared" ref="F52" si="28">IF(COUNT(F47:F51)&gt;=1,SUM(F47:F51),"")</f>
        <v/>
      </c>
      <c r="G52" s="159" t="str">
        <f t="shared" si="27"/>
        <v/>
      </c>
      <c r="H52" s="158" t="str">
        <f t="shared" ref="H52:S52" si="29">IF(COUNT(H47:H51)&gt;=1,SUM(H47:H51),"")</f>
        <v/>
      </c>
      <c r="I52" s="160" t="str">
        <f>IF(COUNT(I47:I51)&gt;=1,SUM(I47:I51),"")</f>
        <v/>
      </c>
      <c r="J52" s="160" t="str">
        <f t="shared" si="29"/>
        <v/>
      </c>
      <c r="K52" s="158" t="str">
        <f t="shared" si="29"/>
        <v/>
      </c>
      <c r="L52" s="159" t="str">
        <f t="shared" si="29"/>
        <v/>
      </c>
      <c r="M52" s="159" t="str">
        <f t="shared" si="29"/>
        <v/>
      </c>
      <c r="N52" s="158" t="str">
        <f t="shared" si="29"/>
        <v/>
      </c>
      <c r="O52" s="159" t="str">
        <f t="shared" si="29"/>
        <v/>
      </c>
      <c r="P52" s="159" t="str">
        <f t="shared" si="29"/>
        <v/>
      </c>
      <c r="Q52" s="158" t="str">
        <f t="shared" si="29"/>
        <v/>
      </c>
      <c r="R52" s="159" t="str">
        <f t="shared" si="29"/>
        <v/>
      </c>
      <c r="S52" s="159" t="str">
        <f t="shared" si="29"/>
        <v/>
      </c>
    </row>
    <row r="53" spans="2:19" ht="21.75" customHeight="1" collapsed="1" thickTop="1">
      <c r="B53" s="410" t="s">
        <v>244</v>
      </c>
      <c r="C53" s="402"/>
      <c r="D53" s="164" t="s">
        <v>210</v>
      </c>
      <c r="E53" s="230">
        <f>IF(COUNT(E5,E11,E17,E23,E29,E35,E41,E47)&gt;=1,SUM(E5,E11,E17,E23,E29,E35,E41,E47),"")</f>
        <v>104</v>
      </c>
      <c r="F53" s="165">
        <f t="shared" ref="F53:S53" si="30">IF(COUNT(F5,F11,F17,F23,F29,F35,F41,F47)&gt;=1,SUM(F5,F11,F17,F23,F29,F35,F41,F47),"")</f>
        <v>25.4</v>
      </c>
      <c r="G53" s="165">
        <f t="shared" si="30"/>
        <v>9.1999999999999993</v>
      </c>
      <c r="H53" s="230">
        <f t="shared" si="30"/>
        <v>108</v>
      </c>
      <c r="I53" s="165">
        <f t="shared" si="30"/>
        <v>26.200000000000003</v>
      </c>
      <c r="J53" s="165">
        <f t="shared" si="30"/>
        <v>9.6999999999999993</v>
      </c>
      <c r="K53" s="230">
        <f t="shared" si="30"/>
        <v>105</v>
      </c>
      <c r="L53" s="165">
        <f t="shared" si="30"/>
        <v>25.700000000000003</v>
      </c>
      <c r="M53" s="165">
        <f t="shared" si="30"/>
        <v>9.3000000000000007</v>
      </c>
      <c r="N53" s="230">
        <f t="shared" si="30"/>
        <v>105</v>
      </c>
      <c r="O53" s="165">
        <f t="shared" si="30"/>
        <v>25.4</v>
      </c>
      <c r="P53" s="165">
        <f t="shared" si="30"/>
        <v>9.1</v>
      </c>
      <c r="Q53" s="177">
        <f t="shared" si="30"/>
        <v>105</v>
      </c>
      <c r="R53" s="176">
        <f t="shared" si="30"/>
        <v>24.6</v>
      </c>
      <c r="S53" s="176">
        <f t="shared" si="30"/>
        <v>8.6999999999999993</v>
      </c>
    </row>
    <row r="54" spans="2:19" ht="21.75" customHeight="1">
      <c r="B54" s="411"/>
      <c r="C54" s="403"/>
      <c r="D54" s="144" t="s">
        <v>19</v>
      </c>
      <c r="E54" s="230" t="str">
        <f t="shared" ref="E54:S54" si="31">IF(COUNT(E6,E12,E18,E24,E30,E36,E42,E48)&gt;=1,SUM(E6,E12,E18,E24,E30,E36,E42,E48),"")</f>
        <v/>
      </c>
      <c r="F54" s="165" t="str">
        <f t="shared" si="31"/>
        <v/>
      </c>
      <c r="G54" s="165" t="str">
        <f t="shared" si="31"/>
        <v/>
      </c>
      <c r="H54" s="230" t="str">
        <f t="shared" si="31"/>
        <v/>
      </c>
      <c r="I54" s="165" t="str">
        <f t="shared" si="31"/>
        <v/>
      </c>
      <c r="J54" s="165" t="str">
        <f t="shared" si="31"/>
        <v/>
      </c>
      <c r="K54" s="230" t="str">
        <f t="shared" si="31"/>
        <v/>
      </c>
      <c r="L54" s="165" t="str">
        <f t="shared" si="31"/>
        <v/>
      </c>
      <c r="M54" s="165" t="str">
        <f t="shared" si="31"/>
        <v/>
      </c>
      <c r="N54" s="230" t="str">
        <f t="shared" si="31"/>
        <v/>
      </c>
      <c r="O54" s="165" t="str">
        <f t="shared" si="31"/>
        <v/>
      </c>
      <c r="P54" s="165" t="str">
        <f t="shared" si="31"/>
        <v/>
      </c>
      <c r="Q54" s="177" t="str">
        <f t="shared" si="31"/>
        <v/>
      </c>
      <c r="R54" s="176" t="str">
        <f t="shared" si="31"/>
        <v/>
      </c>
      <c r="S54" s="176" t="str">
        <f t="shared" si="31"/>
        <v/>
      </c>
    </row>
    <row r="55" spans="2:19" ht="21.75" customHeight="1">
      <c r="B55" s="411"/>
      <c r="C55" s="403"/>
      <c r="D55" s="144" t="s">
        <v>18</v>
      </c>
      <c r="E55" s="230">
        <f t="shared" ref="E55:S55" si="32">IF(COUNT(E7,E13,E19,E25,E31,E37,E43,E49)&gt;=1,SUM(E7,E13,E19,E25,E31,E37,E43,E49),"")</f>
        <v>51</v>
      </c>
      <c r="F55" s="165">
        <f t="shared" si="32"/>
        <v>38.9</v>
      </c>
      <c r="G55" s="165">
        <f t="shared" si="32"/>
        <v>14</v>
      </c>
      <c r="H55" s="230">
        <f t="shared" si="32"/>
        <v>50</v>
      </c>
      <c r="I55" s="165">
        <f t="shared" si="32"/>
        <v>38.299999999999997</v>
      </c>
      <c r="J55" s="165">
        <f t="shared" si="32"/>
        <v>14</v>
      </c>
      <c r="K55" s="230">
        <f t="shared" si="32"/>
        <v>51</v>
      </c>
      <c r="L55" s="165">
        <f t="shared" si="32"/>
        <v>38.700000000000003</v>
      </c>
      <c r="M55" s="165">
        <f t="shared" si="32"/>
        <v>14.200000000000001</v>
      </c>
      <c r="N55" s="230">
        <f t="shared" si="32"/>
        <v>50</v>
      </c>
      <c r="O55" s="165">
        <f t="shared" si="32"/>
        <v>37.6</v>
      </c>
      <c r="P55" s="165">
        <f t="shared" si="32"/>
        <v>13.700000000000001</v>
      </c>
      <c r="Q55" s="177">
        <f t="shared" si="32"/>
        <v>48</v>
      </c>
      <c r="R55" s="176">
        <f t="shared" si="32"/>
        <v>37.5</v>
      </c>
      <c r="S55" s="176">
        <f t="shared" si="32"/>
        <v>13.600000000000001</v>
      </c>
    </row>
    <row r="56" spans="2:19" ht="21.75" customHeight="1">
      <c r="B56" s="411"/>
      <c r="C56" s="403"/>
      <c r="D56" s="144" t="s">
        <v>211</v>
      </c>
      <c r="E56" s="230">
        <f t="shared" ref="E56:S56" si="33">IF(COUNT(E8,E14,E20,E26,E32,E38,E44,E50)&gt;=1,SUM(E8,E14,E20,E26,E32,E38,E44,E50),"")</f>
        <v>19</v>
      </c>
      <c r="F56" s="165">
        <f t="shared" si="33"/>
        <v>6.5</v>
      </c>
      <c r="G56" s="165">
        <f t="shared" si="33"/>
        <v>2.2999999999999998</v>
      </c>
      <c r="H56" s="230">
        <f t="shared" si="33"/>
        <v>19</v>
      </c>
      <c r="I56" s="165">
        <f t="shared" si="33"/>
        <v>6.1000000000000005</v>
      </c>
      <c r="J56" s="165">
        <f t="shared" si="33"/>
        <v>2.1</v>
      </c>
      <c r="K56" s="230">
        <f t="shared" si="33"/>
        <v>21</v>
      </c>
      <c r="L56" s="165">
        <f t="shared" si="33"/>
        <v>5.8000000000000007</v>
      </c>
      <c r="M56" s="165">
        <f t="shared" si="33"/>
        <v>2.1</v>
      </c>
      <c r="N56" s="230">
        <f t="shared" si="33"/>
        <v>21</v>
      </c>
      <c r="O56" s="165">
        <f t="shared" si="33"/>
        <v>6</v>
      </c>
      <c r="P56" s="165">
        <f t="shared" si="33"/>
        <v>2.2000000000000002</v>
      </c>
      <c r="Q56" s="177">
        <f t="shared" si="33"/>
        <v>21</v>
      </c>
      <c r="R56" s="176">
        <f t="shared" si="33"/>
        <v>6</v>
      </c>
      <c r="S56" s="176">
        <f t="shared" si="33"/>
        <v>2.2000000000000002</v>
      </c>
    </row>
    <row r="57" spans="2:19" ht="21.75" customHeight="1">
      <c r="B57" s="411"/>
      <c r="C57" s="403"/>
      <c r="D57" s="150" t="s">
        <v>62</v>
      </c>
      <c r="E57" s="230">
        <f t="shared" ref="E57:S57" si="34">IF(COUNT(E9,E15,E21,E27,E33,E39,E45,E51)&gt;=1,SUM(E9,E15,E21,E27,E33,E39,E45,E51),"")</f>
        <v>9</v>
      </c>
      <c r="F57" s="165">
        <f t="shared" si="34"/>
        <v>2.8000000000000003</v>
      </c>
      <c r="G57" s="165">
        <f t="shared" si="34"/>
        <v>1.1000000000000001</v>
      </c>
      <c r="H57" s="230">
        <f t="shared" si="34"/>
        <v>9</v>
      </c>
      <c r="I57" s="165">
        <f t="shared" si="34"/>
        <v>2.6</v>
      </c>
      <c r="J57" s="165">
        <f t="shared" si="34"/>
        <v>1</v>
      </c>
      <c r="K57" s="230">
        <f t="shared" si="34"/>
        <v>9</v>
      </c>
      <c r="L57" s="165">
        <f t="shared" si="34"/>
        <v>2.7</v>
      </c>
      <c r="M57" s="165">
        <f t="shared" si="34"/>
        <v>1</v>
      </c>
      <c r="N57" s="230">
        <f t="shared" si="34"/>
        <v>9</v>
      </c>
      <c r="O57" s="165">
        <f t="shared" si="34"/>
        <v>2.6</v>
      </c>
      <c r="P57" s="165">
        <f>IF(COUNT(P9,P15,P21,P27,P33,P39,P45,P51)&gt;=1,SUM(P9,P15,P21,P27,P33,P39,P45,P51),"")</f>
        <v>1</v>
      </c>
      <c r="Q57" s="177">
        <f t="shared" si="34"/>
        <v>9</v>
      </c>
      <c r="R57" s="176">
        <f t="shared" si="34"/>
        <v>2</v>
      </c>
      <c r="S57" s="176">
        <f t="shared" si="34"/>
        <v>0.79999999999999993</v>
      </c>
    </row>
    <row r="58" spans="2:19" ht="32.25" customHeight="1">
      <c r="B58" s="412"/>
      <c r="C58" s="404"/>
      <c r="D58" s="150" t="s">
        <v>234</v>
      </c>
      <c r="E58" s="158">
        <f>SUM(E53:E57)</f>
        <v>183</v>
      </c>
      <c r="F58" s="159">
        <f t="shared" ref="F58:S58" si="35">SUM(F53:F57)</f>
        <v>73.599999999999994</v>
      </c>
      <c r="G58" s="159">
        <f t="shared" si="35"/>
        <v>26.6</v>
      </c>
      <c r="H58" s="158">
        <f t="shared" si="35"/>
        <v>186</v>
      </c>
      <c r="I58" s="159">
        <f t="shared" si="35"/>
        <v>73.199999999999989</v>
      </c>
      <c r="J58" s="159">
        <f t="shared" si="35"/>
        <v>26.8</v>
      </c>
      <c r="K58" s="158">
        <f t="shared" si="35"/>
        <v>186</v>
      </c>
      <c r="L58" s="159">
        <f t="shared" si="35"/>
        <v>72.900000000000006</v>
      </c>
      <c r="M58" s="159">
        <f t="shared" si="35"/>
        <v>26.6</v>
      </c>
      <c r="N58" s="158">
        <f t="shared" si="35"/>
        <v>185</v>
      </c>
      <c r="O58" s="159">
        <f t="shared" si="35"/>
        <v>71.599999999999994</v>
      </c>
      <c r="P58" s="159">
        <f t="shared" si="35"/>
        <v>26</v>
      </c>
      <c r="Q58" s="157">
        <f t="shared" si="35"/>
        <v>183</v>
      </c>
      <c r="R58" s="161">
        <f t="shared" si="35"/>
        <v>70.099999999999994</v>
      </c>
      <c r="S58" s="161">
        <f t="shared" si="35"/>
        <v>25.3</v>
      </c>
    </row>
    <row r="59" spans="2:19">
      <c r="J59" s="166"/>
    </row>
    <row r="60" spans="2:19" ht="44.5">
      <c r="C60" s="131" t="s">
        <v>272</v>
      </c>
      <c r="D60" s="167"/>
      <c r="E60" s="168"/>
      <c r="F60" s="166"/>
      <c r="G60" s="166" t="s">
        <v>241</v>
      </c>
      <c r="H60" s="169" t="s">
        <v>273</v>
      </c>
      <c r="I60" s="170"/>
      <c r="J60" s="170"/>
      <c r="K60" s="169"/>
      <c r="L60" s="166"/>
      <c r="M60" s="171"/>
      <c r="N60" s="400"/>
      <c r="O60" s="400"/>
      <c r="P60" s="401"/>
      <c r="Q60" s="401"/>
      <c r="R60" s="401"/>
      <c r="S60" s="401"/>
    </row>
    <row r="61" spans="2:19" ht="28.5" customHeight="1">
      <c r="D61" s="66" t="s">
        <v>17</v>
      </c>
      <c r="E61" s="173"/>
      <c r="F61" s="174"/>
      <c r="G61" s="174"/>
      <c r="H61" s="175"/>
      <c r="I61" s="174"/>
      <c r="J61" s="174"/>
      <c r="K61" s="175"/>
      <c r="L61" s="174"/>
      <c r="M61" s="63"/>
      <c r="N61" s="400"/>
      <c r="O61" s="400"/>
      <c r="P61" s="401"/>
      <c r="Q61" s="401"/>
      <c r="R61" s="401"/>
      <c r="S61" s="401"/>
    </row>
    <row r="62" spans="2:19" ht="28.5" customHeight="1">
      <c r="D62" s="66" t="s">
        <v>19</v>
      </c>
      <c r="E62" s="173"/>
      <c r="F62" s="174"/>
      <c r="G62" s="174"/>
      <c r="H62" s="175"/>
      <c r="I62" s="174"/>
      <c r="J62" s="174"/>
      <c r="K62" s="175"/>
      <c r="L62" s="174"/>
      <c r="M62" s="63"/>
      <c r="N62" s="400"/>
      <c r="O62" s="400"/>
      <c r="P62" s="401"/>
      <c r="Q62" s="401"/>
      <c r="R62" s="401"/>
      <c r="S62" s="401"/>
    </row>
    <row r="63" spans="2:19" ht="28.5" customHeight="1">
      <c r="D63" s="66" t="s">
        <v>18</v>
      </c>
      <c r="E63" s="173"/>
      <c r="F63" s="174"/>
      <c r="G63" s="174"/>
      <c r="H63" s="175"/>
      <c r="I63" s="174"/>
      <c r="J63" s="174"/>
      <c r="K63" s="175"/>
      <c r="L63" s="174"/>
      <c r="M63" s="63"/>
      <c r="N63" s="400"/>
      <c r="O63" s="400"/>
      <c r="P63" s="401"/>
      <c r="Q63" s="401"/>
      <c r="R63" s="401"/>
      <c r="S63" s="401"/>
    </row>
    <row r="64" spans="2:19" ht="28.5" customHeight="1">
      <c r="D64" s="66" t="s">
        <v>242</v>
      </c>
      <c r="E64" s="173"/>
      <c r="F64" s="174"/>
      <c r="G64" s="174"/>
      <c r="H64" s="175"/>
      <c r="I64" s="174"/>
      <c r="J64" s="174"/>
      <c r="K64" s="175"/>
      <c r="L64" s="174"/>
      <c r="M64" s="63"/>
      <c r="N64" s="400"/>
      <c r="O64" s="400"/>
      <c r="P64" s="401"/>
      <c r="Q64" s="401"/>
      <c r="R64" s="401"/>
      <c r="S64" s="401"/>
    </row>
    <row r="65" spans="4:13" ht="21" customHeight="1">
      <c r="D65" s="172"/>
    </row>
    <row r="66" spans="4:13" ht="18" customHeight="1">
      <c r="D66" s="56" t="s">
        <v>276</v>
      </c>
    </row>
    <row r="67" spans="4:13" ht="21" customHeight="1">
      <c r="D67" s="309" t="s">
        <v>275</v>
      </c>
      <c r="E67" s="397"/>
      <c r="F67" s="398"/>
      <c r="G67" s="398"/>
      <c r="H67" s="398"/>
      <c r="I67" s="398"/>
      <c r="J67" s="398"/>
      <c r="K67" s="398"/>
      <c r="L67" s="398"/>
      <c r="M67" s="399"/>
    </row>
    <row r="68" spans="4:13" ht="23.25" customHeight="1">
      <c r="D68" s="396"/>
      <c r="E68" s="397"/>
      <c r="F68" s="398"/>
      <c r="G68" s="398"/>
      <c r="H68" s="398"/>
      <c r="I68" s="398"/>
      <c r="J68" s="398"/>
      <c r="K68" s="398"/>
      <c r="L68" s="398"/>
      <c r="M68" s="399"/>
    </row>
    <row r="69" spans="4:13" ht="20.25" customHeight="1">
      <c r="D69" s="396"/>
      <c r="E69" s="397"/>
      <c r="F69" s="398"/>
      <c r="G69" s="398"/>
      <c r="H69" s="398"/>
      <c r="I69" s="398"/>
      <c r="J69" s="398"/>
      <c r="K69" s="398"/>
      <c r="L69" s="398"/>
      <c r="M69" s="399"/>
    </row>
    <row r="70" spans="4:13" ht="20.25" customHeight="1">
      <c r="D70" s="323"/>
      <c r="E70" s="397"/>
      <c r="F70" s="398"/>
      <c r="G70" s="398"/>
      <c r="H70" s="398"/>
      <c r="I70" s="398"/>
      <c r="J70" s="398"/>
      <c r="K70" s="398"/>
      <c r="L70" s="398"/>
      <c r="M70" s="399"/>
    </row>
  </sheetData>
  <mergeCells count="31">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 ref="D67:D70"/>
    <mergeCell ref="E68:M68"/>
    <mergeCell ref="E69:M69"/>
    <mergeCell ref="E70:M70"/>
    <mergeCell ref="N60:S60"/>
    <mergeCell ref="N61:S61"/>
    <mergeCell ref="N62:S62"/>
    <mergeCell ref="N63:S63"/>
    <mergeCell ref="N64:S64"/>
    <mergeCell ref="E67:M67"/>
    <mergeCell ref="C5:C10"/>
    <mergeCell ref="C47:C52"/>
    <mergeCell ref="C29:C34"/>
    <mergeCell ref="C35:C40"/>
    <mergeCell ref="D2:D4"/>
  </mergeCells>
  <phoneticPr fontId="4"/>
  <dataValidations count="1">
    <dataValidation type="custom" allowBlank="1" showInputMessage="1" showErrorMessage="1" errorTitle="ご注意" error="採取量は、小数点第１位までご記入ください。" sqref="F5:G9 I5:J9 L5:M9 O5:P9 R5:S9 F11:G15 I11:J15 L11:M15 O11:P15 R11:S15 F17:G21 I17:J21 L17:M21 O17:P21 R17:S21 F23:G27 I23:J27 L23:M27 O23:P27 R23:S27 F29:G33 I29:J33 L29:M33 O29:P33 R29:S33 F35:G39 I35:J39 L35:M39 O35:P39 R35:S39 F41:G45 I41:J45 L41:M45 O41:P45 R41:S45 R47:S51 I47:J51 L47:M51 O47:P51 F47:G51" xr:uid="{00000000-0002-0000-0A00-000000000000}">
      <formula1>F5=ROUNDDOWN(F5,1)</formula1>
    </dataValidation>
  </dataValidations>
  <pageMargins left="0.70866141732283472" right="0.55118110236220474" top="0.70866141732283472" bottom="0.6692913385826772" header="0.51181102362204722" footer="0.51181102362204722"/>
  <pageSetup paperSize="9" scale="59" orientation="portrait" r:id="rId1"/>
  <headerFooter alignWithMargins="0"/>
  <ignoredErrors>
    <ignoredError sqref="F1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3490" r:id="rId4" name="Option Button 2">
              <controlPr defaultSize="0" autoFill="0" autoLine="0" autoPict="0">
                <anchor moveWithCells="1" sizeWithCells="1">
                  <from>
                    <xdr:col>15</xdr:col>
                    <xdr:colOff>165100</xdr:colOff>
                    <xdr:row>1</xdr:row>
                    <xdr:rowOff>0</xdr:rowOff>
                  </from>
                  <to>
                    <xdr:col>16</xdr:col>
                    <xdr:colOff>12700</xdr:colOff>
                    <xdr:row>1</xdr:row>
                    <xdr:rowOff>31750</xdr:rowOff>
                  </to>
                </anchor>
              </controlPr>
            </control>
          </mc:Choice>
        </mc:AlternateContent>
        <mc:AlternateContent xmlns:mc="http://schemas.openxmlformats.org/markup-compatibility/2006">
          <mc:Choice Requires="x14">
            <control shapeId="63492" r:id="rId5" name="Option Button 4">
              <controlPr defaultSize="0" autoFill="0" autoLine="0" autoPict="0">
                <anchor moveWithCells="1" sizeWithCells="1">
                  <from>
                    <xdr:col>15</xdr:col>
                    <xdr:colOff>165100</xdr:colOff>
                    <xdr:row>1</xdr:row>
                    <xdr:rowOff>0</xdr:rowOff>
                  </from>
                  <to>
                    <xdr:col>16</xdr:col>
                    <xdr:colOff>12700</xdr:colOff>
                    <xdr:row>1</xdr:row>
                    <xdr:rowOff>31750</xdr:rowOff>
                  </to>
                </anchor>
              </controlPr>
            </control>
          </mc:Choice>
        </mc:AlternateContent>
        <mc:AlternateContent xmlns:mc="http://schemas.openxmlformats.org/markup-compatibility/2006">
          <mc:Choice Requires="x14">
            <control shapeId="63494" r:id="rId6" name="Option Button 6">
              <controlPr defaultSize="0" autoFill="0" autoLine="0" autoPict="0">
                <anchor moveWithCells="1" sizeWithCells="1">
                  <from>
                    <xdr:col>15</xdr:col>
                    <xdr:colOff>165100</xdr:colOff>
                    <xdr:row>1</xdr:row>
                    <xdr:rowOff>0</xdr:rowOff>
                  </from>
                  <to>
                    <xdr:col>16</xdr:col>
                    <xdr:colOff>38100</xdr:colOff>
                    <xdr:row>1</xdr:row>
                    <xdr:rowOff>31750</xdr:rowOff>
                  </to>
                </anchor>
              </controlPr>
            </control>
          </mc:Choice>
        </mc:AlternateContent>
        <mc:AlternateContent xmlns:mc="http://schemas.openxmlformats.org/markup-compatibility/2006">
          <mc:Choice Requires="x14">
            <control shapeId="63493" r:id="rId7" name="Option Button 3">
              <controlPr defaultSize="0" autoFill="0" autoLine="0" autoPict="0">
                <anchor moveWithCells="1" sizeWithCells="1">
                  <from>
                    <xdr:col>16</xdr:col>
                    <xdr:colOff>241300</xdr:colOff>
                    <xdr:row>1</xdr:row>
                    <xdr:rowOff>0</xdr:rowOff>
                  </from>
                  <to>
                    <xdr:col>17</xdr:col>
                    <xdr:colOff>355600</xdr:colOff>
                    <xdr:row>1</xdr:row>
                    <xdr:rowOff>31750</xdr:rowOff>
                  </to>
                </anchor>
              </controlPr>
            </control>
          </mc:Choice>
        </mc:AlternateContent>
        <mc:AlternateContent xmlns:mc="http://schemas.openxmlformats.org/markup-compatibility/2006">
          <mc:Choice Requires="x14">
            <control shapeId="63496" r:id="rId8" name="Option Button 8">
              <controlPr defaultSize="0" autoFill="0" autoLine="0" autoPict="0">
                <anchor moveWithCells="1" sizeWithCells="1">
                  <from>
                    <xdr:col>15</xdr:col>
                    <xdr:colOff>165100</xdr:colOff>
                    <xdr:row>1</xdr:row>
                    <xdr:rowOff>0</xdr:rowOff>
                  </from>
                  <to>
                    <xdr:col>16</xdr:col>
                    <xdr:colOff>44450</xdr:colOff>
                    <xdr:row>1</xdr:row>
                    <xdr:rowOff>31750</xdr:rowOff>
                  </to>
                </anchor>
              </controlPr>
            </control>
          </mc:Choice>
        </mc:AlternateContent>
        <mc:AlternateContent xmlns:mc="http://schemas.openxmlformats.org/markup-compatibility/2006">
          <mc:Choice Requires="x14">
            <control shapeId="63495" r:id="rId9" name="Option Button 7">
              <controlPr defaultSize="0" autoFill="0" autoLine="0" autoPict="0">
                <anchor moveWithCells="1" sizeWithCells="1">
                  <from>
                    <xdr:col>16</xdr:col>
                    <xdr:colOff>241300</xdr:colOff>
                    <xdr:row>1</xdr:row>
                    <xdr:rowOff>0</xdr:rowOff>
                  </from>
                  <to>
                    <xdr:col>17</xdr:col>
                    <xdr:colOff>355600</xdr:colOff>
                    <xdr:row>1</xdr:row>
                    <xdr:rowOff>25400</xdr:rowOff>
                  </to>
                </anchor>
              </controlPr>
            </control>
          </mc:Choice>
        </mc:AlternateContent>
        <mc:AlternateContent xmlns:mc="http://schemas.openxmlformats.org/markup-compatibility/2006">
          <mc:Choice Requires="x14">
            <control shapeId="63498" r:id="rId10" name="Option Button 10">
              <controlPr defaultSize="0" autoFill="0" autoLine="0" autoPict="0">
                <anchor moveWithCells="1" sizeWithCells="1">
                  <from>
                    <xdr:col>15</xdr:col>
                    <xdr:colOff>165100</xdr:colOff>
                    <xdr:row>1</xdr:row>
                    <xdr:rowOff>0</xdr:rowOff>
                  </from>
                  <to>
                    <xdr:col>16</xdr:col>
                    <xdr:colOff>44450</xdr:colOff>
                    <xdr:row>1</xdr:row>
                    <xdr:rowOff>31750</xdr:rowOff>
                  </to>
                </anchor>
              </controlPr>
            </control>
          </mc:Choice>
        </mc:AlternateContent>
        <mc:AlternateContent xmlns:mc="http://schemas.openxmlformats.org/markup-compatibility/2006">
          <mc:Choice Requires="x14">
            <control shapeId="63497" r:id="rId11" name="Option Button 9">
              <controlPr defaultSize="0" autoFill="0" autoLine="0" autoPict="0">
                <anchor moveWithCells="1" sizeWithCells="1">
                  <from>
                    <xdr:col>16</xdr:col>
                    <xdr:colOff>241300</xdr:colOff>
                    <xdr:row>1</xdr:row>
                    <xdr:rowOff>0</xdr:rowOff>
                  </from>
                  <to>
                    <xdr:col>17</xdr:col>
                    <xdr:colOff>355600</xdr:colOff>
                    <xdr:row>1</xdr:row>
                    <xdr:rowOff>25400</xdr:rowOff>
                  </to>
                </anchor>
              </controlPr>
            </control>
          </mc:Choice>
        </mc:AlternateContent>
        <mc:AlternateContent xmlns:mc="http://schemas.openxmlformats.org/markup-compatibility/2006">
          <mc:Choice Requires="x14">
            <control shapeId="63500" r:id="rId12" name="Option Button 12">
              <controlPr defaultSize="0" autoFill="0" autoLine="0" autoPict="0">
                <anchor moveWithCells="1" sizeWithCells="1">
                  <from>
                    <xdr:col>15</xdr:col>
                    <xdr:colOff>165100</xdr:colOff>
                    <xdr:row>1</xdr:row>
                    <xdr:rowOff>0</xdr:rowOff>
                  </from>
                  <to>
                    <xdr:col>16</xdr:col>
                    <xdr:colOff>44450</xdr:colOff>
                    <xdr:row>1</xdr:row>
                    <xdr:rowOff>31750</xdr:rowOff>
                  </to>
                </anchor>
              </controlPr>
            </control>
          </mc:Choice>
        </mc:AlternateContent>
        <mc:AlternateContent xmlns:mc="http://schemas.openxmlformats.org/markup-compatibility/2006">
          <mc:Choice Requires="x14">
            <control shapeId="63499" r:id="rId13" name="Option Button 11">
              <controlPr defaultSize="0" autoFill="0" autoLine="0" autoPict="0">
                <anchor moveWithCells="1" sizeWithCells="1">
                  <from>
                    <xdr:col>16</xdr:col>
                    <xdr:colOff>241300</xdr:colOff>
                    <xdr:row>1</xdr:row>
                    <xdr:rowOff>0</xdr:rowOff>
                  </from>
                  <to>
                    <xdr:col>17</xdr:col>
                    <xdr:colOff>355600</xdr:colOff>
                    <xdr:row>1</xdr:row>
                    <xdr:rowOff>25400</xdr:rowOff>
                  </to>
                </anchor>
              </controlPr>
            </control>
          </mc:Choice>
        </mc:AlternateContent>
        <mc:AlternateContent xmlns:mc="http://schemas.openxmlformats.org/markup-compatibility/2006">
          <mc:Choice Requires="x14">
            <control shapeId="63502" r:id="rId14" name="Option Button 14">
              <controlPr defaultSize="0" autoFill="0" autoLine="0" autoPict="0">
                <anchor moveWithCells="1" sizeWithCells="1">
                  <from>
                    <xdr:col>15</xdr:col>
                    <xdr:colOff>165100</xdr:colOff>
                    <xdr:row>1</xdr:row>
                    <xdr:rowOff>0</xdr:rowOff>
                  </from>
                  <to>
                    <xdr:col>16</xdr:col>
                    <xdr:colOff>38100</xdr:colOff>
                    <xdr:row>1</xdr:row>
                    <xdr:rowOff>31750</xdr:rowOff>
                  </to>
                </anchor>
              </controlPr>
            </control>
          </mc:Choice>
        </mc:AlternateContent>
        <mc:AlternateContent xmlns:mc="http://schemas.openxmlformats.org/markup-compatibility/2006">
          <mc:Choice Requires="x14">
            <control shapeId="63501" r:id="rId15" name="Option Button 13">
              <controlPr defaultSize="0" autoFill="0" autoLine="0" autoPict="0">
                <anchor moveWithCells="1" sizeWithCells="1">
                  <from>
                    <xdr:col>16</xdr:col>
                    <xdr:colOff>241300</xdr:colOff>
                    <xdr:row>1</xdr:row>
                    <xdr:rowOff>0</xdr:rowOff>
                  </from>
                  <to>
                    <xdr:col>17</xdr:col>
                    <xdr:colOff>355600</xdr:colOff>
                    <xdr:row>1</xdr:row>
                    <xdr:rowOff>31750</xdr:rowOff>
                  </to>
                </anchor>
              </controlPr>
            </control>
          </mc:Choice>
        </mc:AlternateContent>
        <mc:AlternateContent xmlns:mc="http://schemas.openxmlformats.org/markup-compatibility/2006">
          <mc:Choice Requires="x14">
            <control shapeId="6" r:id="rId16" name="Option Button -1018">
              <controlPr defaultSize="0" autoFill="0" autoLine="0" autoPict="0">
                <anchor moveWithCells="1" sizeWithCells="1">
                  <from>
                    <xdr:col>15</xdr:col>
                    <xdr:colOff>165100</xdr:colOff>
                    <xdr:row>1</xdr:row>
                    <xdr:rowOff>0</xdr:rowOff>
                  </from>
                  <to>
                    <xdr:col>16</xdr:col>
                    <xdr:colOff>38100</xdr:colOff>
                    <xdr:row>1</xdr:row>
                    <xdr:rowOff>31750</xdr:rowOff>
                  </to>
                </anchor>
              </controlPr>
            </control>
          </mc:Choice>
        </mc:AlternateContent>
        <mc:AlternateContent xmlns:mc="http://schemas.openxmlformats.org/markup-compatibility/2006">
          <mc:Choice Requires="x14">
            <control shapeId="7" r:id="rId17" name="Option Button -1017">
              <controlPr defaultSize="0" autoFill="0" autoLine="0" autoPict="0">
                <anchor moveWithCells="1" sizeWithCells="1">
                  <from>
                    <xdr:col>16</xdr:col>
                    <xdr:colOff>241300</xdr:colOff>
                    <xdr:row>1</xdr:row>
                    <xdr:rowOff>0</xdr:rowOff>
                  </from>
                  <to>
                    <xdr:col>17</xdr:col>
                    <xdr:colOff>355600</xdr:colOff>
                    <xdr:row>1</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53</vt:i4>
      </vt:variant>
    </vt:vector>
  </HeadingPairs>
  <TitlesOfParts>
    <vt:vector size="63" baseType="lpstr">
      <vt:lpstr>集計1</vt:lpstr>
      <vt:lpstr>目次</vt:lpstr>
      <vt:lpstr>ｼｰﾄ0</vt:lpstr>
      <vt:lpstr>ｼｰﾄ1</vt:lpstr>
      <vt:lpstr>ｼｰﾄ2</vt:lpstr>
      <vt:lpstr>ｼｰﾄ3</vt:lpstr>
      <vt:lpstr>ｼｰﾄ4</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