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24226"/>
  <xr:revisionPtr revIDLastSave="0" documentId="8_{3F832E19-0803-4EFD-AD77-A73C1C236326}" xr6:coauthVersionLast="47" xr6:coauthVersionMax="47" xr10:uidLastSave="{00000000-0000-0000-0000-000000000000}"/>
  <bookViews>
    <workbookView xWindow="-110" yWindow="-110" windowWidth="19420" windowHeight="10420" tabRatio="823" firstSheet="1" activeTab="1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1" sheetId="216" r:id="rId4"/>
    <sheet name="ｼｰﾄ3" sheetId="221" r:id="rId5"/>
    <sheet name="ｼｰﾄ6" sheetId="207" r:id="rId6"/>
    <sheet name="Sheet1" sheetId="228" state="hidden" r:id="rId7"/>
  </sheets>
  <definedNames>
    <definedName name="_xlnm._FilterDatabase" localSheetId="0" hidden="1">集計1!#REF!</definedName>
    <definedName name="_xlnm.Print_Area" localSheetId="2">ｼｰﾄ0!$B$1:$D$4</definedName>
    <definedName name="_xlnm.Print_Area" localSheetId="3">ｼｰﾄ1!$A$1:$F$28</definedName>
    <definedName name="_xlnm.Print_Area" localSheetId="4">ｼｰﾄ3!$A$1:$L$70</definedName>
    <definedName name="_xlnm.Print_Area" localSheetId="5">ｼｰﾄ6!$A$1:$V$71</definedName>
    <definedName name="_xlnm.Print_Area" localSheetId="0">集計1!$A$1:$AO$29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都道府県名">ｼｰﾄ0!#REF!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28" l="1"/>
  <c r="I52" i="207"/>
  <c r="E53" i="207"/>
  <c r="S52" i="207"/>
  <c r="R52" i="207"/>
  <c r="Q52" i="207"/>
  <c r="P52" i="207"/>
  <c r="O52" i="207"/>
  <c r="N52" i="207"/>
  <c r="M52" i="207"/>
  <c r="L52" i="207"/>
  <c r="K52" i="207"/>
  <c r="J52" i="207"/>
  <c r="H52" i="207"/>
  <c r="G52" i="207"/>
  <c r="F52" i="207"/>
  <c r="E52" i="207"/>
  <c r="S46" i="207"/>
  <c r="R46" i="207"/>
  <c r="Q46" i="207"/>
  <c r="P46" i="207"/>
  <c r="O46" i="207"/>
  <c r="N46" i="207"/>
  <c r="M46" i="207"/>
  <c r="L46" i="207"/>
  <c r="K46" i="207"/>
  <c r="J46" i="207"/>
  <c r="I46" i="207"/>
  <c r="H46" i="207"/>
  <c r="G46" i="207"/>
  <c r="F46" i="207"/>
  <c r="E46" i="207"/>
  <c r="S40" i="207"/>
  <c r="R40" i="207"/>
  <c r="Q40" i="207"/>
  <c r="P40" i="207"/>
  <c r="O40" i="207"/>
  <c r="N40" i="207"/>
  <c r="M40" i="207"/>
  <c r="L40" i="207"/>
  <c r="K40" i="207"/>
  <c r="J40" i="207"/>
  <c r="I40" i="207"/>
  <c r="H40" i="207"/>
  <c r="G40" i="207"/>
  <c r="F40" i="207"/>
  <c r="E40" i="207"/>
  <c r="S34" i="207"/>
  <c r="R34" i="207"/>
  <c r="Q34" i="207"/>
  <c r="P34" i="207"/>
  <c r="O34" i="207"/>
  <c r="N34" i="207"/>
  <c r="M34" i="207"/>
  <c r="L34" i="207"/>
  <c r="K34" i="207"/>
  <c r="J34" i="207"/>
  <c r="I34" i="207"/>
  <c r="H34" i="207"/>
  <c r="G34" i="207"/>
  <c r="F34" i="207"/>
  <c r="E34" i="207"/>
  <c r="S28" i="207"/>
  <c r="R28" i="207"/>
  <c r="Q28" i="207"/>
  <c r="P28" i="207"/>
  <c r="O28" i="207"/>
  <c r="N28" i="207"/>
  <c r="M28" i="207"/>
  <c r="L28" i="207"/>
  <c r="K28" i="207"/>
  <c r="J28" i="207"/>
  <c r="I28" i="207"/>
  <c r="H28" i="207"/>
  <c r="G28" i="207"/>
  <c r="F28" i="207"/>
  <c r="E28" i="207"/>
  <c r="S22" i="207"/>
  <c r="R22" i="207"/>
  <c r="Q22" i="207"/>
  <c r="P22" i="207"/>
  <c r="O22" i="207"/>
  <c r="N22" i="207"/>
  <c r="M22" i="207"/>
  <c r="L22" i="207"/>
  <c r="K22" i="207"/>
  <c r="J22" i="207"/>
  <c r="I22" i="207"/>
  <c r="H22" i="207"/>
  <c r="G22" i="207"/>
  <c r="F22" i="207"/>
  <c r="E22" i="207"/>
  <c r="S16" i="207"/>
  <c r="R16" i="207"/>
  <c r="Q16" i="207"/>
  <c r="P16" i="207"/>
  <c r="O16" i="207"/>
  <c r="N16" i="207"/>
  <c r="M16" i="207"/>
  <c r="L16" i="207"/>
  <c r="K16" i="207"/>
  <c r="J16" i="207"/>
  <c r="I16" i="207"/>
  <c r="H16" i="207"/>
  <c r="G16" i="207"/>
  <c r="F16" i="207"/>
  <c r="E16" i="207"/>
  <c r="AO11" i="128"/>
  <c r="P57" i="207"/>
  <c r="D66" i="221"/>
  <c r="C66" i="221"/>
  <c r="E54" i="207"/>
  <c r="F54" i="207"/>
  <c r="G54" i="207"/>
  <c r="H54" i="207"/>
  <c r="I54" i="207"/>
  <c r="J54" i="207"/>
  <c r="K54" i="207"/>
  <c r="L54" i="207"/>
  <c r="M54" i="207"/>
  <c r="N54" i="207"/>
  <c r="O54" i="207"/>
  <c r="P54" i="207"/>
  <c r="Q54" i="207"/>
  <c r="R54" i="207"/>
  <c r="S54" i="207"/>
  <c r="E55" i="207"/>
  <c r="F55" i="207"/>
  <c r="G55" i="207"/>
  <c r="H55" i="207"/>
  <c r="I55" i="207"/>
  <c r="J55" i="207"/>
  <c r="K55" i="207"/>
  <c r="L55" i="207"/>
  <c r="M55" i="207"/>
  <c r="N55" i="207"/>
  <c r="O55" i="207"/>
  <c r="P55" i="207"/>
  <c r="Q55" i="207"/>
  <c r="R55" i="207"/>
  <c r="S55" i="207"/>
  <c r="E56" i="207"/>
  <c r="F56" i="207"/>
  <c r="G56" i="207"/>
  <c r="H56" i="207"/>
  <c r="I56" i="207"/>
  <c r="J56" i="207"/>
  <c r="K56" i="207"/>
  <c r="L56" i="207"/>
  <c r="M56" i="207"/>
  <c r="N56" i="207"/>
  <c r="O56" i="207"/>
  <c r="P56" i="207"/>
  <c r="Q56" i="207"/>
  <c r="R56" i="207"/>
  <c r="S56" i="207"/>
  <c r="E57" i="207"/>
  <c r="F57" i="207"/>
  <c r="G57" i="207"/>
  <c r="H57" i="207"/>
  <c r="I57" i="207"/>
  <c r="J57" i="207"/>
  <c r="K57" i="207"/>
  <c r="L57" i="207"/>
  <c r="M57" i="207"/>
  <c r="N57" i="207"/>
  <c r="O57" i="207"/>
  <c r="Q57" i="207"/>
  <c r="R57" i="207"/>
  <c r="S57" i="207"/>
  <c r="F53" i="207"/>
  <c r="G53" i="207"/>
  <c r="H53" i="207"/>
  <c r="I53" i="207"/>
  <c r="J53" i="207"/>
  <c r="K53" i="207"/>
  <c r="L53" i="207"/>
  <c r="M53" i="207"/>
  <c r="N53" i="207"/>
  <c r="O53" i="207"/>
  <c r="P53" i="207"/>
  <c r="Q53" i="207"/>
  <c r="R53" i="207"/>
  <c r="S53" i="207"/>
  <c r="G10" i="207"/>
  <c r="F10" i="207"/>
  <c r="E10" i="207"/>
  <c r="J10" i="207"/>
  <c r="I10" i="207"/>
  <c r="H10" i="207"/>
  <c r="M10" i="207"/>
  <c r="L10" i="207"/>
  <c r="K10" i="207"/>
  <c r="P10" i="207"/>
  <c r="O10" i="207"/>
  <c r="N10" i="207"/>
  <c r="S10" i="207"/>
  <c r="R10" i="207"/>
  <c r="Q10" i="207"/>
  <c r="J58" i="207" l="1"/>
  <c r="G58" i="207"/>
  <c r="M58" i="207"/>
  <c r="L58" i="207"/>
  <c r="S58" i="207"/>
  <c r="O58" i="207"/>
  <c r="F58" i="207"/>
  <c r="E58" i="207"/>
  <c r="P58" i="207"/>
  <c r="K58" i="207"/>
  <c r="I58" i="207"/>
  <c r="H58" i="207"/>
  <c r="N58" i="207"/>
  <c r="R58" i="207"/>
  <c r="Q58" i="207"/>
  <c r="B47" i="207"/>
  <c r="B41" i="207"/>
  <c r="B35" i="207"/>
  <c r="B29" i="207"/>
  <c r="B23" i="207"/>
  <c r="B17" i="207"/>
  <c r="B11" i="207"/>
  <c r="B5" i="207"/>
  <c r="AC11" i="128"/>
  <c r="AB11" i="128"/>
  <c r="AA11" i="128"/>
  <c r="H78" i="221"/>
  <c r="G78" i="221"/>
  <c r="F78" i="221"/>
  <c r="E78" i="221"/>
  <c r="A20" i="221"/>
  <c r="A19" i="221"/>
  <c r="A18" i="221"/>
  <c r="A16" i="221"/>
  <c r="A15" i="221"/>
  <c r="A14" i="221"/>
  <c r="A12" i="221"/>
  <c r="A11" i="221"/>
  <c r="A10" i="221"/>
  <c r="A8" i="221"/>
  <c r="A7" i="221"/>
  <c r="A6" i="221"/>
  <c r="B2" i="221"/>
  <c r="D3" i="216"/>
  <c r="AN11" i="128"/>
  <c r="AM11" i="128"/>
  <c r="AL11" i="128"/>
  <c r="AK11" i="128"/>
  <c r="AJ11" i="128"/>
  <c r="AI11" i="128"/>
  <c r="AH11" i="128"/>
  <c r="AG11" i="128"/>
  <c r="AF11" i="128"/>
  <c r="AE11" i="128"/>
  <c r="AD11" i="128"/>
  <c r="Z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C11" i="128"/>
  <c r="B11" i="128"/>
  <c r="E66" i="221" l="1"/>
  <c r="S11" i="128" s="1"/>
  <c r="H66" i="221"/>
  <c r="V11" i="128" s="1"/>
  <c r="G66" i="221"/>
  <c r="U11" i="128" s="1"/>
  <c r="F66" i="221"/>
  <c r="T11" i="128" s="1"/>
  <c r="I78" i="221"/>
  <c r="I66" i="221" l="1"/>
  <c r="Y11" i="128" s="1"/>
</calcChain>
</file>

<file path=xl/sharedStrings.xml><?xml version="1.0" encoding="utf-8"?>
<sst xmlns="http://schemas.openxmlformats.org/spreadsheetml/2006/main" count="649" uniqueCount="440">
  <si>
    <t>都道府県</t>
    <rPh sb="0" eb="4">
      <t>トドウフケン</t>
    </rPh>
    <phoneticPr fontId="4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</si>
  <si>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4"/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</si>
  <si>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4"/>
  </si>
  <si>
    <t xml:space="preserve"> 地下水の塩水化</t>
    <rPh sb="7" eb="8">
      <t>カ</t>
    </rPh>
    <phoneticPr fontId="4"/>
  </si>
  <si>
    <t>公共施設</t>
    <rPh sb="0" eb="2">
      <t>コウキョウ</t>
    </rPh>
    <rPh sb="2" eb="4">
      <t>シセツ</t>
    </rPh>
    <phoneticPr fontId="4"/>
  </si>
  <si>
    <t>所在地</t>
    <phoneticPr fontId="4"/>
  </si>
  <si>
    <t>1cm/年
以上</t>
    <phoneticPr fontId="4"/>
  </si>
  <si>
    <t>2cm/年
以上</t>
    <phoneticPr fontId="4"/>
  </si>
  <si>
    <t>3cm/年
以上</t>
    <phoneticPr fontId="4"/>
  </si>
  <si>
    <t xml:space="preserve"> 建築物の破損または脆弱化</t>
    <rPh sb="5" eb="7">
      <t>ハソン</t>
    </rPh>
    <phoneticPr fontId="4"/>
  </si>
  <si>
    <t>井戸等の抜け上がり</t>
    <phoneticPr fontId="4"/>
  </si>
  <si>
    <t xml:space="preserve"> 港湾・海岸施 設の沈下　　　　　　</t>
    <phoneticPr fontId="4"/>
  </si>
  <si>
    <t>堤防・護岸等の沈下</t>
    <phoneticPr fontId="4"/>
  </si>
  <si>
    <t>埋設物の破損</t>
    <phoneticPr fontId="4"/>
  </si>
  <si>
    <t>地方の規制等</t>
    <rPh sb="3" eb="5">
      <t>キセイ</t>
    </rPh>
    <phoneticPr fontId="4"/>
  </si>
  <si>
    <t xml:space="preserve">
</t>
    <phoneticPr fontId="4"/>
  </si>
  <si>
    <t>工業用</t>
  </si>
  <si>
    <t>上水道用</t>
  </si>
  <si>
    <t>建築物用</t>
  </si>
  <si>
    <t>4cm/年
以上</t>
  </si>
  <si>
    <t>地　域</t>
    <rPh sb="0" eb="1">
      <t>チ</t>
    </rPh>
    <rPh sb="2" eb="3">
      <t>イキ</t>
    </rPh>
    <phoneticPr fontId="4"/>
  </si>
  <si>
    <t>間接被害</t>
  </si>
  <si>
    <t>一般施設</t>
    <rPh sb="0" eb="2">
      <t>イッパン</t>
    </rPh>
    <rPh sb="2" eb="4">
      <t>シセツ</t>
    </rPh>
    <phoneticPr fontId="4"/>
  </si>
  <si>
    <t>道路・橋梁等の沈下・破損</t>
    <rPh sb="7" eb="9">
      <t>チンカ</t>
    </rPh>
    <phoneticPr fontId="4"/>
  </si>
  <si>
    <t>農業用水路の沈下・破損</t>
    <rPh sb="6" eb="8">
      <t>チンカ</t>
    </rPh>
    <phoneticPr fontId="4"/>
  </si>
  <si>
    <t>直接被害</t>
  </si>
  <si>
    <t>地域名</t>
    <rPh sb="0" eb="3">
      <t>チイキメイ</t>
    </rPh>
    <phoneticPr fontId="4"/>
  </si>
  <si>
    <t>区分</t>
    <rPh sb="0" eb="2">
      <t>クブン</t>
    </rPh>
    <phoneticPr fontId="4"/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</si>
  <si>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4"/>
  </si>
  <si>
    <t>所轄機関</t>
    <phoneticPr fontId="4"/>
  </si>
  <si>
    <t xml:space="preserve"> </t>
    <phoneticPr fontId="4"/>
  </si>
  <si>
    <t xml:space="preserve"> 洪水・高潮の危険性大</t>
    <phoneticPr fontId="4"/>
  </si>
  <si>
    <t xml:space="preserve"> 排水不良</t>
    <phoneticPr fontId="4"/>
  </si>
  <si>
    <t>ゼロメートル地帯面積(㎢)</t>
    <phoneticPr fontId="4"/>
  </si>
  <si>
    <t>その他</t>
    <rPh sb="2" eb="3">
      <t>タ</t>
    </rPh>
    <phoneticPr fontId="4"/>
  </si>
  <si>
    <t>地域内での水準点の
累計沈下量</t>
    <phoneticPr fontId="4"/>
  </si>
  <si>
    <t>平成25年度</t>
  </si>
  <si>
    <t>水準点番号</t>
    <phoneticPr fontId="4"/>
  </si>
  <si>
    <t>沈下量(cm)</t>
    <phoneticPr fontId="4"/>
  </si>
  <si>
    <t>平成27年度</t>
  </si>
  <si>
    <t>平成29年度</t>
  </si>
  <si>
    <t>平成28年度</t>
  </si>
  <si>
    <t>用　途</t>
    <phoneticPr fontId="4"/>
  </si>
  <si>
    <t>井戸
本数</t>
    <phoneticPr fontId="4"/>
  </si>
  <si>
    <t>井戸
本数</t>
    <phoneticPr fontId="4"/>
  </si>
  <si>
    <t>井戸
本数</t>
    <phoneticPr fontId="4"/>
  </si>
  <si>
    <t>井戸
本数</t>
    <phoneticPr fontId="4"/>
  </si>
  <si>
    <t>本</t>
  </si>
  <si>
    <t>百万
㎥/年</t>
    <phoneticPr fontId="4"/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</si>
  <si>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</si>
  <si>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</si>
  <si>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</si>
  <si>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</si>
  <si>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</si>
  <si>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</si>
  <si>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</si>
  <si>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</si>
  <si>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</si>
  <si>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</si>
  <si>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</si>
  <si>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</si>
  <si>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</si>
  <si>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</si>
  <si>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</si>
  <si>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</si>
  <si>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</si>
  <si>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</si>
  <si>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</si>
  <si>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</si>
  <si>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</si>
  <si>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</si>
  <si>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</si>
  <si>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</si>
  <si>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</si>
  <si>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</si>
  <si>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</si>
  <si>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</si>
  <si>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</si>
  <si>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</si>
  <si>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</si>
  <si>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</si>
  <si>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</si>
  <si>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</si>
  <si>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</si>
  <si>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</si>
  <si>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</si>
  <si>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</si>
  <si>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</si>
  <si>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</si>
  <si>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</si>
  <si>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</si>
  <si>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</si>
  <si>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</si>
  <si>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</si>
  <si>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</si>
  <si>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</si>
  <si>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</si>
  <si>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</si>
  <si>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</si>
  <si>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</si>
  <si>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</si>
  <si>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</si>
  <si>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</si>
  <si>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</si>
  <si>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</si>
  <si>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</si>
  <si>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</si>
  <si>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</si>
  <si>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</si>
  <si>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</si>
  <si>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</si>
  <si>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</si>
  <si>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</si>
  <si>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</si>
  <si>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</si>
  <si>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</si>
  <si>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</si>
  <si>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</si>
  <si>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</si>
  <si>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</si>
  <si>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</si>
  <si>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</si>
  <si>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</si>
  <si>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</si>
  <si>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</si>
  <si>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</si>
  <si>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3cm/年
以上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</si>
  <si>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</si>
  <si>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</si>
  <si>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</si>
  <si>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</si>
  <si>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</si>
  <si>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水準点番号</t>
    <rPh sb="0" eb="2">
      <t>スイジュン</t>
    </rPh>
    <phoneticPr fontId="4"/>
  </si>
  <si>
    <t>対象　　　期間</t>
    <rPh sb="0" eb="2">
      <t>タイショウ</t>
    </rPh>
    <phoneticPr fontId="4"/>
  </si>
  <si>
    <t>平成30年度</t>
  </si>
  <si>
    <t>観測状況</t>
    <rPh sb="0" eb="2">
      <t>カンソク</t>
    </rPh>
    <rPh sb="2" eb="4">
      <t>ジョウキョウ</t>
    </rPh>
    <phoneticPr fontId="4"/>
  </si>
  <si>
    <t>水準
測量</t>
    <rPh sb="0" eb="2">
      <t>スイジュン</t>
    </rPh>
    <rPh sb="3" eb="5">
      <t>ソクリョウ</t>
    </rPh>
    <phoneticPr fontId="4"/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</si>
  <si>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4"/>
  </si>
  <si>
    <t>最大値
（ｃｍ）</t>
    <phoneticPr fontId="4"/>
  </si>
  <si>
    <t>測量
距離
(km)</t>
    <phoneticPr fontId="4"/>
  </si>
  <si>
    <t>地下
水位
のみ</t>
    <rPh sb="0" eb="2">
      <t>チカ</t>
    </rPh>
    <rPh sb="3" eb="5">
      <t>スイイ</t>
    </rPh>
    <phoneticPr fontId="4"/>
  </si>
  <si>
    <t>地盤
収縮
のみ</t>
    <rPh sb="0" eb="2">
      <t>ジバン</t>
    </rPh>
    <rPh sb="3" eb="5">
      <t>シュウシュク</t>
    </rPh>
    <phoneticPr fontId="2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</si>
  <si>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2"/>
  </si>
  <si>
    <t>番号</t>
    <rPh sb="0" eb="2">
      <t>バンゴウ</t>
    </rPh>
    <phoneticPr fontId="4"/>
  </si>
  <si>
    <t>　条例 　　　：□　</t>
    <phoneticPr fontId="4"/>
  </si>
  <si>
    <t>　要綱等　　：◇　</t>
    <phoneticPr fontId="4"/>
  </si>
  <si>
    <t>測量実施期間</t>
    <rPh sb="0" eb="2">
      <t>ソクリョウ</t>
    </rPh>
    <rPh sb="2" eb="4">
      <t>ジッシ</t>
    </rPh>
    <rPh sb="4" eb="6">
      <t>キカン</t>
    </rPh>
    <phoneticPr fontId="4"/>
  </si>
  <si>
    <t>５年間累計沈下量</t>
    <rPh sb="1" eb="3">
      <t>ネンカン</t>
    </rPh>
    <rPh sb="3" eb="5">
      <t>ルイケイ</t>
    </rPh>
    <rPh sb="5" eb="7">
      <t>チンカ</t>
    </rPh>
    <rPh sb="7" eb="8">
      <t>リョウ</t>
    </rPh>
    <phoneticPr fontId="4"/>
  </si>
  <si>
    <t>累計沈下量</t>
    <rPh sb="0" eb="2">
      <t>ルイケイ</t>
    </rPh>
    <rPh sb="2" eb="4">
      <t>チンカ</t>
    </rPh>
    <rPh sb="4" eb="5">
      <t>リョウ</t>
    </rPh>
    <phoneticPr fontId="4"/>
  </si>
  <si>
    <t>平成30年度</t>
    <rPh sb="5" eb="6">
      <t>ド</t>
    </rPh>
    <phoneticPr fontId="4"/>
  </si>
  <si>
    <t>■</t>
    <phoneticPr fontId="4"/>
  </si>
  <si>
    <t>□</t>
    <phoneticPr fontId="4"/>
  </si>
  <si>
    <t>◇</t>
    <phoneticPr fontId="4"/>
  </si>
  <si>
    <t xml:space="preserve">■ ◆ </t>
    <phoneticPr fontId="4"/>
  </si>
  <si>
    <t>■ □</t>
    <phoneticPr fontId="4"/>
  </si>
  <si>
    <t>◆</t>
    <phoneticPr fontId="4"/>
  </si>
  <si>
    <t xml:space="preserve">◆ □ </t>
    <phoneticPr fontId="4"/>
  </si>
  <si>
    <t>■ ◇</t>
    <phoneticPr fontId="4"/>
  </si>
  <si>
    <t xml:space="preserve">◆ ◇ </t>
    <phoneticPr fontId="4"/>
  </si>
  <si>
    <t>□ ◇</t>
    <phoneticPr fontId="4"/>
  </si>
  <si>
    <t>■ □ ◇</t>
    <phoneticPr fontId="4"/>
  </si>
  <si>
    <t>■ ◆ □ ◇</t>
    <phoneticPr fontId="4"/>
  </si>
  <si>
    <t>■ ◆ ◇</t>
    <phoneticPr fontId="4"/>
  </si>
  <si>
    <t>■ ◆ □</t>
    <phoneticPr fontId="4"/>
  </si>
  <si>
    <t>◆ □ ◇</t>
    <phoneticPr fontId="4"/>
  </si>
  <si>
    <t>水準点所在地</t>
    <phoneticPr fontId="4"/>
  </si>
  <si>
    <t>工業用</t>
    <phoneticPr fontId="4"/>
  </si>
  <si>
    <t>農業用</t>
    <phoneticPr fontId="4"/>
  </si>
  <si>
    <t>・○○市の面積データが大きい原因としては地震によるものである。</t>
    <rPh sb="3" eb="4">
      <t>シ</t>
    </rPh>
    <phoneticPr fontId="4"/>
  </si>
  <si>
    <t>・△△の調査は隔年で行っている。</t>
    <phoneticPr fontId="4"/>
  </si>
  <si>
    <t>２．測量の基準日：</t>
    <phoneticPr fontId="4"/>
  </si>
  <si>
    <t xml:space="preserve">  規制地域 ：■</t>
    <phoneticPr fontId="4"/>
  </si>
  <si>
    <t xml:space="preserve">  観測地域 ：◆</t>
    <phoneticPr fontId="4"/>
  </si>
  <si>
    <t>&lt;備考&gt;</t>
  </si>
  <si>
    <t>&lt;備考&gt;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</si>
  <si>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</si>
  <si>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</si>
  <si>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</si>
  <si>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</si>
  <si>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</si>
  <si>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</si>
  <si>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</si>
  <si>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</si>
  <si>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</si>
  <si>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</si>
  <si>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</si>
  <si>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</si>
  <si>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</si>
  <si>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</si>
  <si>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令和元年度</t>
    <rPh sb="0" eb="2">
      <t>レイワ</t>
    </rPh>
    <rPh sb="2" eb="3">
      <t>ガン</t>
    </rPh>
    <rPh sb="4" eb="5">
      <t>ド</t>
    </rPh>
    <phoneticPr fontId="4"/>
  </si>
  <si>
    <t>地域の
合計</t>
    <rPh sb="0" eb="2">
      <t>チイキ</t>
    </rPh>
    <rPh sb="4" eb="5">
      <t>ゴウ</t>
    </rPh>
    <rPh sb="5" eb="6">
      <t>ケイ</t>
    </rPh>
    <phoneticPr fontId="4"/>
  </si>
  <si>
    <t>百万
㎥/年</t>
    <phoneticPr fontId="4"/>
  </si>
  <si>
    <t>工業用</t>
    <phoneticPr fontId="4"/>
  </si>
  <si>
    <t>地域名</t>
    <rPh sb="0" eb="3">
      <t>チイキメイ</t>
    </rPh>
    <phoneticPr fontId="4"/>
  </si>
  <si>
    <t>地区名</t>
    <rPh sb="0" eb="2">
      <t>チク</t>
    </rPh>
    <phoneticPr fontId="4"/>
  </si>
  <si>
    <t>平成26年度</t>
    <phoneticPr fontId="4"/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</si>
  <si>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4"/>
  </si>
  <si>
    <t>調査名：</t>
    <rPh sb="0" eb="2">
      <t>チョウサ</t>
    </rPh>
    <rPh sb="2" eb="3">
      <t>メイ</t>
    </rPh>
    <phoneticPr fontId="4"/>
  </si>
  <si>
    <t>農業用</t>
  </si>
  <si>
    <t>令和2年度</t>
    <rPh sb="0" eb="2">
      <t>レイワ</t>
    </rPh>
    <rPh sb="4" eb="5">
      <t>ド</t>
    </rPh>
    <phoneticPr fontId="4"/>
  </si>
  <si>
    <t>地域
合計</t>
    <rPh sb="0" eb="2">
      <t>チイキ</t>
    </rPh>
    <rPh sb="3" eb="5">
      <t>ゴウケイ</t>
    </rPh>
    <phoneticPr fontId="4"/>
  </si>
  <si>
    <t>左記の市区町村の沈下総面積(㎢)
（小数第１位まで記入してください。）</t>
    <rPh sb="0" eb="2">
      <t>サキ</t>
    </rPh>
    <rPh sb="3" eb="4">
      <t>シ</t>
    </rPh>
    <rPh sb="4" eb="5">
      <t>ク</t>
    </rPh>
    <rPh sb="5" eb="6">
      <t>チョウ</t>
    </rPh>
    <rPh sb="6" eb="7">
      <t>ムラ</t>
    </rPh>
    <rPh sb="8" eb="10">
      <t>チンカ</t>
    </rPh>
    <rPh sb="10" eb="11">
      <t>ソウ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</si>
  <si>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</si>
  <si>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</si>
  <si>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</si>
  <si>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</si>
  <si>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</si>
  <si>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</si>
  <si>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</si>
  <si>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</si>
  <si>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</si>
  <si>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</si>
  <si>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</si>
  <si>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測量の
年度</t>
    <phoneticPr fontId="4"/>
  </si>
  <si>
    <t>令和２年度</t>
    <rPh sb="3" eb="5">
      <t>ネンド</t>
    </rPh>
    <rPh sb="4" eb="5">
      <t>ド</t>
    </rPh>
    <phoneticPr fontId="4"/>
  </si>
  <si>
    <t>①　計</t>
    <rPh sb="2" eb="3">
      <t>ケイ</t>
    </rPh>
    <phoneticPr fontId="4"/>
  </si>
  <si>
    <t>②　計</t>
    <rPh sb="2" eb="3">
      <t>ケイ</t>
    </rPh>
    <phoneticPr fontId="4"/>
  </si>
  <si>
    <t>③　計</t>
    <rPh sb="2" eb="3">
      <t>ケイ</t>
    </rPh>
    <phoneticPr fontId="4"/>
  </si>
  <si>
    <t>④　計</t>
    <rPh sb="2" eb="3">
      <t>ケイ</t>
    </rPh>
    <phoneticPr fontId="4"/>
  </si>
  <si>
    <t>⑤　計</t>
    <rPh sb="2" eb="3">
      <t>ケイ</t>
    </rPh>
    <phoneticPr fontId="4"/>
  </si>
  <si>
    <t>⑥　計</t>
    <rPh sb="2" eb="3">
      <t>ケイ</t>
    </rPh>
    <phoneticPr fontId="4"/>
  </si>
  <si>
    <t>⑦　計</t>
    <rPh sb="2" eb="3">
      <t>ケイ</t>
    </rPh>
    <phoneticPr fontId="4"/>
  </si>
  <si>
    <t>⑧　計</t>
    <rPh sb="2" eb="3">
      <t>ケイ</t>
    </rPh>
    <phoneticPr fontId="4"/>
  </si>
  <si>
    <t>4cm/年
以上</t>
    <phoneticPr fontId="4"/>
  </si>
  <si>
    <t>■</t>
  </si>
  <si>
    <t>◆</t>
  </si>
  <si>
    <t>□</t>
  </si>
  <si>
    <t>◇</t>
  </si>
  <si>
    <t>備考欄</t>
    <rPh sb="0" eb="2">
      <t>ビコウ</t>
    </rPh>
    <rPh sb="2" eb="3">
      <t>ラン</t>
    </rPh>
    <phoneticPr fontId="4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</si>
  <si>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4"/>
  </si>
  <si>
    <t>旧  ＜詳細データ目次＞　</t>
    <rPh sb="4" eb="6">
      <t>ショウサイ</t>
    </rPh>
    <rPh sb="9" eb="11">
      <t>モクジ</t>
    </rPh>
    <phoneticPr fontId="4"/>
  </si>
  <si>
    <t>その他（内訳）</t>
    <rPh sb="2" eb="3">
      <t>タ</t>
    </rPh>
    <rPh sb="4" eb="6">
      <t>ウチワケ</t>
    </rPh>
    <phoneticPr fontId="4"/>
  </si>
  <si>
    <t>例：　消雪用、融雪用、養魚用、温泉などを含む</t>
    <rPh sb="15" eb="17">
      <t>オンセン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</si>
  <si>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</si>
  <si>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採取量</t>
    <rPh sb="0" eb="2">
      <t>サイシュ</t>
    </rPh>
    <phoneticPr fontId="4"/>
  </si>
  <si>
    <t>千㎥/日</t>
  </si>
  <si>
    <t>千㎥/日</t>
    <rPh sb="0" eb="1">
      <t>セン</t>
    </rPh>
    <rPh sb="3" eb="4">
      <t>ヒ</t>
    </rPh>
    <phoneticPr fontId="4"/>
  </si>
  <si>
    <t>2cm/年
以上</t>
    <phoneticPr fontId="4"/>
  </si>
  <si>
    <t>1cm/年
以上</t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</si>
  <si>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</si>
  <si>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</si>
  <si>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</si>
  <si>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</si>
  <si>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</si>
  <si>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</si>
  <si>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</si>
  <si>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</si>
  <si>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</si>
  <si>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</si>
  <si>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</si>
  <si>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</si>
  <si>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</si>
  <si>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</si>
  <si>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</si>
  <si>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</si>
  <si>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</si>
  <si>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</si>
  <si>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</si>
  <si>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</si>
  <si>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</si>
  <si>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</si>
  <si>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</si>
  <si>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</si>
  <si>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</si>
  <si>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</si>
  <si>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</si>
  <si>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</si>
  <si>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</si>
  <si>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</si>
  <si>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</si>
  <si>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</si>
  <si>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</si>
  <si>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地盤沈下防止等対策要綱</t>
    <phoneticPr fontId="4"/>
  </si>
  <si>
    <t>規制地域</t>
    <rPh sb="0" eb="4">
      <t>キセイチイキ</t>
    </rPh>
    <phoneticPr fontId="4"/>
  </si>
  <si>
    <t>観測地域</t>
    <rPh sb="0" eb="2">
      <t>カンソク</t>
    </rPh>
    <rPh sb="2" eb="4">
      <t>チイキ</t>
    </rPh>
    <phoneticPr fontId="4"/>
  </si>
  <si>
    <t>要項等</t>
    <rPh sb="0" eb="2">
      <t>ヨウコウ</t>
    </rPh>
    <rPh sb="2" eb="3">
      <t>トウ</t>
    </rPh>
    <phoneticPr fontId="4"/>
  </si>
  <si>
    <t>■</t>
    <phoneticPr fontId="4"/>
  </si>
  <si>
    <t>◇</t>
    <phoneticPr fontId="4"/>
  </si>
  <si>
    <t>□</t>
    <phoneticPr fontId="4"/>
  </si>
  <si>
    <t>◆</t>
    <phoneticPr fontId="4"/>
  </si>
  <si>
    <t>□ ◇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</si>
  <si>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</si>
  <si>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</si>
  <si>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</si>
  <si>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</si>
  <si>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</si>
  <si>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</si>
  <si>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</si>
  <si>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</si>
  <si>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</si>
  <si>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</si>
  <si>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</si>
  <si>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</si>
  <si>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１　主な水準点における過去10年の沈下量経年変化</t>
    <phoneticPr fontId="4"/>
  </si>
  <si>
    <t>①累計沈下量が最大
の水準点</t>
    <rPh sb="7" eb="9">
      <t>サイダイ</t>
    </rPh>
    <rPh sb="11" eb="14">
      <t>スイジュンテン</t>
    </rPh>
    <phoneticPr fontId="4"/>
  </si>
  <si>
    <t>③直近の測量による年間
沈下量が最大の水準点</t>
    <rPh sb="1" eb="3">
      <t>チョッキン</t>
    </rPh>
    <rPh sb="16" eb="18">
      <t>サイダイ</t>
    </rPh>
    <rPh sb="19" eb="22">
      <t>スイジュンテン</t>
    </rPh>
    <phoneticPr fontId="4"/>
  </si>
  <si>
    <t>１．沈下量の基準点は、　　　　　　　　　（所在地：　　　　　　　　　　　　　　　　　　　　）</t>
    <rPh sb="6" eb="8">
      <t>キジュン</t>
    </rPh>
    <rPh sb="8" eb="9">
      <t>テン</t>
    </rPh>
    <phoneticPr fontId="4"/>
  </si>
  <si>
    <t>条例</t>
    <phoneticPr fontId="4"/>
  </si>
  <si>
    <t>対象期間又は年度</t>
    <rPh sb="0" eb="2">
      <t>タイショウ</t>
    </rPh>
    <rPh sb="2" eb="4">
      <t>キカン</t>
    </rPh>
    <rPh sb="4" eb="5">
      <t>マタ</t>
    </rPh>
    <rPh sb="6" eb="8">
      <t>ネンド</t>
    </rPh>
    <phoneticPr fontId="4"/>
  </si>
  <si>
    <t>直近単年度最大沈下量</t>
    <rPh sb="0" eb="2">
      <t>チョッキン</t>
    </rPh>
    <rPh sb="2" eb="5">
      <t>タンネンド</t>
    </rPh>
    <rPh sb="5" eb="7">
      <t>サイダイ</t>
    </rPh>
    <rPh sb="7" eb="9">
      <t>チンカ</t>
    </rPh>
    <rPh sb="9" eb="10">
      <t>リョウ</t>
    </rPh>
    <phoneticPr fontId="4"/>
  </si>
  <si>
    <t>令和3年度</t>
    <rPh sb="0" eb="2">
      <t>レイワ</t>
    </rPh>
    <rPh sb="4" eb="5">
      <t>ド</t>
    </rPh>
    <phoneticPr fontId="4"/>
  </si>
  <si>
    <t>令和３年度</t>
    <rPh sb="3" eb="5">
      <t>ネンド</t>
    </rPh>
    <rPh sb="4" eb="5">
      <t>ド</t>
    </rPh>
    <phoneticPr fontId="4"/>
  </si>
  <si>
    <t>ゼロｍ地帯  面積(㎢)
（小数第１位まで記入してください。）</t>
    <phoneticPr fontId="4"/>
  </si>
  <si>
    <t>現行法による
地下水採取規制地域</t>
    <phoneticPr fontId="4"/>
  </si>
  <si>
    <t>工業用水法
指定地域の面積</t>
    <phoneticPr fontId="4"/>
  </si>
  <si>
    <t>ビル用水法
指定地域の面積</t>
    <phoneticPr fontId="4"/>
  </si>
  <si>
    <t>うち(  )はゼロメートル地帯面積
(㎢)</t>
    <phoneticPr fontId="4"/>
  </si>
  <si>
    <t>令和４年度</t>
    <rPh sb="3" eb="5">
      <t>ネンド</t>
    </rPh>
    <rPh sb="4" eb="5">
      <t>ド</t>
    </rPh>
    <phoneticPr fontId="4"/>
  </si>
  <si>
    <t>令和4年度</t>
    <rPh sb="0" eb="2">
      <t>レイワ</t>
    </rPh>
    <rPh sb="4" eb="5">
      <t>ド</t>
    </rPh>
    <phoneticPr fontId="4"/>
  </si>
  <si>
    <t>左記市区町村※１において、令和４年度水準点測量で1cm以上沈下が生じている沈下量別面積（㎢）</t>
    <rPh sb="0" eb="2">
      <t>サキ</t>
    </rPh>
    <rPh sb="2" eb="4">
      <t>シク</t>
    </rPh>
    <rPh sb="4" eb="6">
      <t>チョウソン</t>
    </rPh>
    <rPh sb="16" eb="18">
      <t>ネンド</t>
    </rPh>
    <rPh sb="18" eb="21">
      <t>スイジュンテン</t>
    </rPh>
    <rPh sb="21" eb="23">
      <t>ソクリョウ</t>
    </rPh>
    <rPh sb="27" eb="29">
      <t>イジョウ</t>
    </rPh>
    <rPh sb="29" eb="31">
      <t>チンカ</t>
    </rPh>
    <rPh sb="32" eb="33">
      <t>ショウ</t>
    </rPh>
    <rPh sb="37" eb="39">
      <t>チンカ</t>
    </rPh>
    <rPh sb="39" eb="40">
      <t>リョウ</t>
    </rPh>
    <rPh sb="40" eb="41">
      <t>ベツ</t>
    </rPh>
    <rPh sb="41" eb="43">
      <t>メンセキ</t>
    </rPh>
    <phoneticPr fontId="4"/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</si>
  <si>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2"/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</si>
  <si>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4"/>
  </si>
  <si>
    <t xml:space="preserve">
シート3で入力された内容がコピーされます。</t>
    <phoneticPr fontId="4"/>
  </si>
  <si>
    <t xml:space="preserve">
シート１で入力された内容がコピーされます。</t>
  </si>
  <si>
    <t>都道府県名</t>
    <rPh sb="0" eb="4">
      <t>トドウフケン</t>
    </rPh>
    <rPh sb="4" eb="5">
      <t>メイ</t>
    </rPh>
    <phoneticPr fontId="4"/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</si>
  <si>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</si>
  <si>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</si>
  <si>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</si>
  <si>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</si>
  <si>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</si>
  <si>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</si>
  <si>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</si>
  <si>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</si>
  <si>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</si>
  <si>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</si>
  <si>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</si>
  <si>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</si>
  <si>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</si>
  <si>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</si>
  <si>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</si>
  <si>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</si>
  <si>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</si>
  <si>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</si>
  <si>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</si>
  <si>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</si>
  <si>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</si>
  <si>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</si>
  <si>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</si>
  <si>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</si>
  <si>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</si>
  <si>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</si>
  <si>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</si>
  <si>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</si>
  <si>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</si>
  <si>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</si>
  <si>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</si>
  <si>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</si>
  <si>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</si>
  <si>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</si>
  <si>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</si>
  <si>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</si>
  <si>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</si>
  <si>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</si>
  <si>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</si>
  <si>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</si>
  <si>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</si>
  <si>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</si>
  <si>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</si>
  <si>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</si>
  <si>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</si>
  <si>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</si>
  <si>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</si>
  <si>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</si>
  <si>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</si>
  <si>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</si>
  <si>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</si>
  <si>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</si>
  <si>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</si>
  <si>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</si>
  <si>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</si>
  <si>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</si>
  <si>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</si>
  <si>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</si>
  <si>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</si>
  <si>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</si>
  <si>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</si>
  <si>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</si>
  <si>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</si>
  <si>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</si>
  <si>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</si>
  <si>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</si>
  <si>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</si>
  <si>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</si>
  <si>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</si>
  <si>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</si>
  <si>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</si>
  <si>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</si>
  <si>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</si>
  <si>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</si>
  <si>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</si>
  <si>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</si>
  <si>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</si>
  <si>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</si>
  <si>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</si>
  <si>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</si>
  <si>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</si>
  <si>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</si>
  <si>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</si>
  <si>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</si>
  <si>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</si>
  <si>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</si>
  <si>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</si>
  <si>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</si>
  <si>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</si>
  <si>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</si>
  <si>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</si>
  <si>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</si>
  <si>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</si>
  <si>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</si>
  <si>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</si>
  <si>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地域内での水準点の直近５年間の
累計沈下量</t>
    <phoneticPr fontId="4"/>
  </si>
  <si>
    <t>高知平野</t>
  </si>
  <si>
    <t>古川(仙北平野）</t>
  </si>
  <si>
    <t>②直近の測量がＨ30～Ｒ4年度の間に行われた水準点のうち、５年間の累計沈下量が最大の水準点</t>
    <phoneticPr fontId="4"/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</si>
  <si>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</si>
  <si>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</si>
  <si>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</si>
  <si>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</si>
  <si>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平成24年度以前に実施した
最終測量年度</t>
    <rPh sb="6" eb="8">
      <t>イゼン</t>
    </rPh>
    <rPh sb="14" eb="16">
      <t>サイシュウ</t>
    </rPh>
    <rPh sb="16" eb="18">
      <t>ソクリョウ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</si>
  <si>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</si>
  <si>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</si>
  <si>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>　</t>
    <phoneticPr fontId="4"/>
  </si>
  <si>
    <t xml:space="preserve">                                                            </t>
    <phoneticPr fontId="4"/>
  </si>
  <si>
    <t>３　主要地域の地盤沈下等の状況（市区町村別内訳）</t>
    <rPh sb="2" eb="4">
      <t>シュヨウ</t>
    </rPh>
    <rPh sb="4" eb="6">
      <t>チイキ</t>
    </rPh>
    <rPh sb="7" eb="9">
      <t>ジバン</t>
    </rPh>
    <rPh sb="9" eb="11">
      <t>チンカ</t>
    </rPh>
    <rPh sb="11" eb="12">
      <t>トウ</t>
    </rPh>
    <rPh sb="13" eb="15">
      <t>ジョウキョウ</t>
    </rPh>
    <rPh sb="16" eb="18">
      <t>シク</t>
    </rPh>
    <rPh sb="18" eb="20">
      <t>チョウソン</t>
    </rPh>
    <rPh sb="20" eb="21">
      <t>ベツ</t>
    </rPh>
    <rPh sb="21" eb="23">
      <t>ウチワケ</t>
    </rPh>
    <phoneticPr fontId="4"/>
  </si>
  <si>
    <t>散水、養魚用などを含む</t>
    <rPh sb="0" eb="2">
      <t>サンスイ</t>
    </rPh>
    <rPh sb="3" eb="5">
      <t>ヨウギョ</t>
    </rPh>
    <rPh sb="5" eb="6">
      <t>ヨウ</t>
    </rPh>
    <rPh sb="9" eb="10">
      <t>フク</t>
    </rPh>
    <phoneticPr fontId="4"/>
  </si>
  <si>
    <t>交4201</t>
    <rPh sb="0" eb="1">
      <t>コウ</t>
    </rPh>
    <phoneticPr fontId="4"/>
  </si>
  <si>
    <t>いわき市平</t>
    <rPh sb="3" eb="4">
      <t>シ</t>
    </rPh>
    <rPh sb="4" eb="5">
      <t>タイラ</t>
    </rPh>
    <phoneticPr fontId="4"/>
  </si>
  <si>
    <t>S28～S59</t>
  </si>
  <si>
    <t>006～179</t>
  </si>
  <si>
    <t>いわき市錦町</t>
    <rPh sb="3" eb="4">
      <t>シ</t>
    </rPh>
    <rPh sb="4" eb="5">
      <t>ニシキ</t>
    </rPh>
    <rPh sb="5" eb="6">
      <t>マチ</t>
    </rPh>
    <phoneticPr fontId="4"/>
  </si>
  <si>
    <t>S59～H6</t>
  </si>
  <si>
    <t>H6</t>
  </si>
  <si>
    <t>いわき市</t>
    <rPh sb="3" eb="4">
      <t>シ</t>
    </rPh>
    <phoneticPr fontId="4"/>
  </si>
  <si>
    <t>/</t>
  </si>
  <si>
    <r>
      <t xml:space="preserve">被害の状況
</t>
    </r>
    <r>
      <rPr>
        <sz val="10"/>
        <color rgb="FF00000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4"/>
  </si>
  <si>
    <r>
      <t>または
期間</t>
    </r>
    <r>
      <rPr>
        <vertAlign val="superscript"/>
        <sz val="10"/>
        <color rgb="FF000000"/>
        <rFont val="メイリオ"/>
        <family val="3"/>
        <charset val="128"/>
      </rPr>
      <t>※</t>
    </r>
    <phoneticPr fontId="4"/>
  </si>
  <si>
    <t xml:space="preserve">地域内で、過去に地盤沈下が認められた市区町村名をご記入ください。
※１　　　　　　
(沈下記録のある市区町村名）
</t>
    <rPh sb="0" eb="2">
      <t>チイキ</t>
    </rPh>
    <rPh sb="2" eb="3">
      <t>ナイ</t>
    </rPh>
    <rPh sb="5" eb="7">
      <t>カコ</t>
    </rPh>
    <rPh sb="8" eb="10">
      <t>ジバン</t>
    </rPh>
    <rPh sb="10" eb="12">
      <t>チンカ</t>
    </rPh>
    <rPh sb="13" eb="14">
      <t>ミト</t>
    </rPh>
    <rPh sb="18" eb="20">
      <t>シク</t>
    </rPh>
    <rPh sb="20" eb="22">
      <t>チョウソン</t>
    </rPh>
    <rPh sb="22" eb="23">
      <t>メイ</t>
    </rPh>
    <rPh sb="25" eb="27">
      <t>キニュウ</t>
    </rPh>
    <rPh sb="43" eb="45">
      <t>チンカ</t>
    </rPh>
    <rPh sb="45" eb="47">
      <t>キロク</t>
    </rPh>
    <rPh sb="50" eb="52">
      <t>シク</t>
    </rPh>
    <rPh sb="52" eb="54">
      <t>チョウソン</t>
    </rPh>
    <rPh sb="54" eb="55">
      <t>メイ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</si>
  <si>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が
地盤沈下防止等対策要綱の
地域の場合</t>
    </r>
    <rPh sb="23" eb="25">
      <t>チイキ</t>
    </rPh>
    <rPh sb="26" eb="28">
      <t>バアイ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</si>
  <si>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に関わる</t>
    </r>
    <r>
      <rPr>
        <b/>
        <sz val="8"/>
        <color rgb="FF000000"/>
        <rFont val="メイリオ"/>
        <family val="3"/>
        <charset val="128"/>
      </rPr>
      <t xml:space="preserve">
</t>
    </r>
    <r>
      <rPr>
        <sz val="8"/>
        <color rgb="FF000000"/>
        <rFont val="メイリオ"/>
        <family val="3"/>
        <charset val="128"/>
      </rPr>
      <t>条例等</t>
    </r>
    <rPh sb="0" eb="2">
      <t>サキ</t>
    </rPh>
    <rPh sb="2" eb="4">
      <t>シク</t>
    </rPh>
    <rPh sb="4" eb="6">
      <t>チョウソン</t>
    </rPh>
    <rPh sb="9" eb="10">
      <t>カカ</t>
    </rPh>
    <rPh sb="13" eb="16">
      <t>ジョウレイトウ</t>
    </rPh>
    <phoneticPr fontId="4"/>
  </si>
  <si>
    <t>６　地域別、用途別、井戸本数及び地下水採取量経年変化</t>
    <rPh sb="2" eb="4">
      <t>チイキ</t>
    </rPh>
    <rPh sb="4" eb="5">
      <t>ベツ</t>
    </rPh>
    <rPh sb="19" eb="21">
      <t>サイシュ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</si>
</sst>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7" formatCode="0.00_ "/>
    <numFmt numFmtId="178" formatCode="0.00;&quot;▲ &quot;0.00"/>
    <numFmt numFmtId="179" formatCode="0_);[Red]\(0\)"/>
    <numFmt numFmtId="180" formatCode="0.0_ "/>
    <numFmt numFmtId="181" formatCode="0.0_);[Red]\(0.0\)"/>
    <numFmt numFmtId="182" formatCode="0.00_);[Red]\(0.00\)"/>
    <numFmt numFmtId="185" formatCode="0_ "/>
    <numFmt numFmtId="186" formatCode="#,##0.0_);[Red]\(#,##0.0\)"/>
    <numFmt numFmtId="187" formatCode="#,##0.0_ 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メイリオ"/>
      <family val="3"/>
      <charset val="128"/>
    </font>
    <font>
      <b/>
      <sz val="13"/>
      <color rgb="FF000000"/>
      <name val="メイリオ"/>
      <family val="3"/>
      <charset val="128"/>
    </font>
    <font>
      <sz val="13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vertAlign val="superscript"/>
      <sz val="10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11"/>
      <color rgb="FF000000"/>
      <name val="游ゴシック"/>
      <family val="3"/>
      <charset val="128"/>
    </font>
    <font>
      <b/>
      <sz val="8"/>
      <color rgb="FF000000"/>
      <name val="メイリオ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3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32" applyNumberFormat="0" applyFont="0" applyAlignment="0" applyProtection="0">
      <alignment vertical="center"/>
    </xf>
    <xf numFmtId="0" fontId="11" fillId="0" borderId="3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3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0" fillId="30" borderId="3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3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</cellStyleXfs>
  <cellXfs count="318">
    <xf numFmtId="0" fontId="0" fillId="0" borderId="0" xfId="0">
      <alignment vertical="center"/>
    </xf>
    <xf numFmtId="0" fontId="31" fillId="0" borderId="0" xfId="55" applyFont="1" applyFill="1" applyProtection="1">
      <alignment vertical="center"/>
      <protection locked="0"/>
    </xf>
    <xf numFmtId="0" fontId="35" fillId="0" borderId="0" xfId="55" applyFont="1" applyFill="1" applyAlignment="1" applyProtection="1">
      <alignment horizontal="left" vertical="center"/>
      <protection locked="0"/>
    </xf>
    <xf numFmtId="0" fontId="36" fillId="0" borderId="0" xfId="55" applyFont="1" applyFill="1" applyAlignment="1" applyProtection="1">
      <alignment horizontal="left" vertical="center"/>
      <protection locked="0"/>
    </xf>
    <xf numFmtId="0" fontId="36" fillId="0" borderId="0" xfId="55" applyFont="1" applyFill="1" applyAlignment="1" applyProtection="1">
      <alignment horizontal="center" vertical="center"/>
      <protection locked="0"/>
    </xf>
    <xf numFmtId="0" fontId="36" fillId="0" borderId="0" xfId="55" applyFont="1" applyFill="1" applyProtection="1">
      <alignment vertical="center"/>
      <protection locked="0"/>
    </xf>
    <xf numFmtId="0" fontId="37" fillId="0" borderId="0" xfId="55" applyFont="1" applyFill="1" applyProtection="1">
      <alignment vertical="center"/>
      <protection locked="0"/>
    </xf>
    <xf numFmtId="0" fontId="31" fillId="0" borderId="0" xfId="55" applyFont="1" applyFill="1" applyProtection="1">
      <alignment vertical="center"/>
      <protection locked="0"/>
    </xf>
    <xf numFmtId="0" fontId="38" fillId="0" borderId="0" xfId="55" applyFont="1" applyFill="1" applyAlignment="1" applyProtection="1">
      <alignment vertical="center" shrinkToFit="1"/>
      <protection locked="0"/>
    </xf>
    <xf numFmtId="0" fontId="31" fillId="0" borderId="0" xfId="55" applyFont="1" applyFill="1" applyAlignment="1" applyProtection="1">
      <alignment vertical="center" shrinkToFit="1"/>
      <protection locked="0"/>
    </xf>
    <xf numFmtId="0" fontId="31" fillId="0" borderId="2" xfId="55" applyFont="1" applyFill="1" applyBorder="1" applyAlignment="1">
      <alignment horizontal="center" vertical="center" textRotation="255"/>
    </xf>
    <xf numFmtId="0" fontId="39" fillId="0" borderId="2" xfId="55" applyFont="1" applyFill="1" applyBorder="1" applyAlignment="1">
      <alignment horizontal="center" vertical="center" wrapText="1"/>
    </xf>
    <xf numFmtId="0" fontId="38" fillId="0" borderId="2" xfId="55" applyFont="1" applyFill="1" applyBorder="1" applyAlignment="1">
      <alignment horizontal="center" vertical="center" wrapText="1"/>
    </xf>
    <xf numFmtId="0" fontId="39" fillId="0" borderId="6" xfId="55" applyFont="1" applyFill="1" applyBorder="1" applyAlignment="1">
      <alignment horizontal="center" vertical="center"/>
    </xf>
    <xf numFmtId="0" fontId="39" fillId="0" borderId="8" xfId="55" applyFont="1" applyFill="1" applyBorder="1" applyAlignment="1">
      <alignment horizontal="center" vertical="center"/>
    </xf>
    <xf numFmtId="0" fontId="38" fillId="0" borderId="6" xfId="55" applyFont="1" applyFill="1" applyBorder="1" applyAlignment="1">
      <alignment horizontal="centerContinuous" vertical="center" wrapText="1"/>
    </xf>
    <xf numFmtId="0" fontId="38" fillId="0" borderId="8" xfId="55" applyFont="1" applyFill="1" applyBorder="1" applyAlignment="1">
      <alignment horizontal="centerContinuous" vertical="center"/>
    </xf>
    <xf numFmtId="0" fontId="38" fillId="0" borderId="1" xfId="60" applyFont="1" applyFill="1" applyBorder="1" applyAlignment="1">
      <alignment horizontal="center" vertical="center" wrapText="1"/>
    </xf>
    <xf numFmtId="0" fontId="39" fillId="0" borderId="5" xfId="55" applyFont="1" applyFill="1" applyBorder="1" applyAlignment="1">
      <alignment horizontal="center" vertical="center"/>
    </xf>
    <xf numFmtId="0" fontId="39" fillId="0" borderId="6" xfId="55" applyFont="1" applyFill="1" applyBorder="1" applyAlignment="1">
      <alignment horizontal="center" vertical="center" wrapText="1"/>
    </xf>
    <xf numFmtId="0" fontId="31" fillId="0" borderId="4" xfId="55" applyFont="1" applyFill="1" applyBorder="1" applyAlignment="1">
      <alignment horizontal="center" vertical="center" textRotation="255"/>
    </xf>
    <xf numFmtId="0" fontId="39" fillId="0" borderId="4" xfId="55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8" fillId="0" borderId="17" xfId="55" applyFont="1" applyFill="1" applyBorder="1" applyAlignment="1">
      <alignment horizontal="center" vertical="center" wrapText="1"/>
    </xf>
    <xf numFmtId="0" fontId="38" fillId="0" borderId="18" xfId="55" applyFont="1" applyFill="1" applyBorder="1" applyAlignment="1">
      <alignment vertical="center" wrapText="1"/>
    </xf>
    <xf numFmtId="0" fontId="38" fillId="0" borderId="18" xfId="55" applyFont="1" applyFill="1" applyBorder="1" applyAlignment="1">
      <alignment horizontal="center" vertical="center" wrapText="1"/>
    </xf>
    <xf numFmtId="0" fontId="40" fillId="0" borderId="2" xfId="55" applyFont="1" applyFill="1" applyBorder="1" applyAlignment="1">
      <alignment horizontal="center" vertical="center" wrapText="1"/>
    </xf>
    <xf numFmtId="0" fontId="31" fillId="0" borderId="0" xfId="60" applyFont="1" applyFill="1" applyAlignment="1">
      <alignment horizontal="center" vertical="center"/>
    </xf>
    <xf numFmtId="0" fontId="39" fillId="0" borderId="2" xfId="55" applyFont="1" applyFill="1" applyBorder="1" applyAlignment="1">
      <alignment horizontal="center" vertical="center"/>
    </xf>
    <xf numFmtId="0" fontId="39" fillId="0" borderId="17" xfId="55" applyFont="1" applyFill="1" applyBorder="1" applyAlignment="1">
      <alignment horizontal="center" vertical="center"/>
    </xf>
    <xf numFmtId="0" fontId="39" fillId="0" borderId="18" xfId="55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8" xfId="55" applyFont="1" applyFill="1" applyBorder="1" applyAlignment="1">
      <alignment horizontal="center" vertical="center" wrapText="1"/>
    </xf>
    <xf numFmtId="0" fontId="31" fillId="0" borderId="17" xfId="55" applyFont="1" applyFill="1" applyBorder="1" applyAlignment="1">
      <alignment horizontal="center" vertical="center" wrapText="1"/>
    </xf>
    <xf numFmtId="0" fontId="38" fillId="0" borderId="11" xfId="55" applyFont="1" applyFill="1" applyBorder="1" applyAlignment="1">
      <alignment horizontal="center" vertical="center" wrapText="1"/>
    </xf>
    <xf numFmtId="0" fontId="38" fillId="0" borderId="20" xfId="55" applyFont="1" applyFill="1" applyBorder="1">
      <alignment vertical="center"/>
    </xf>
    <xf numFmtId="0" fontId="38" fillId="0" borderId="12" xfId="55" applyFont="1" applyFill="1" applyBorder="1" applyAlignment="1">
      <alignment horizontal="center" vertical="center" wrapText="1"/>
    </xf>
    <xf numFmtId="0" fontId="38" fillId="0" borderId="20" xfId="55" applyFont="1" applyFill="1" applyBorder="1" applyAlignment="1">
      <alignment horizontal="center" vertical="center" wrapText="1"/>
    </xf>
    <xf numFmtId="0" fontId="40" fillId="0" borderId="3" xfId="55" applyFont="1" applyFill="1" applyBorder="1" applyAlignment="1">
      <alignment horizontal="center" vertical="center" wrapText="1"/>
    </xf>
    <xf numFmtId="0" fontId="31" fillId="0" borderId="14" xfId="60" applyFont="1" applyFill="1" applyBorder="1" applyAlignment="1">
      <alignment horizontal="center" vertical="top"/>
    </xf>
    <xf numFmtId="0" fontId="39" fillId="0" borderId="4" xfId="55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7" xfId="55" applyFont="1" applyFill="1" applyBorder="1" applyAlignment="1">
      <alignment horizontal="center" vertical="center" wrapText="1"/>
    </xf>
    <xf numFmtId="0" fontId="39" fillId="0" borderId="18" xfId="55" applyFont="1" applyFill="1" applyBorder="1" applyAlignment="1">
      <alignment horizontal="center" vertical="center" wrapText="1"/>
    </xf>
    <xf numFmtId="0" fontId="31" fillId="0" borderId="11" xfId="55" applyFont="1" applyFill="1" applyBorder="1" applyAlignment="1">
      <alignment horizontal="center" vertical="center" wrapText="1"/>
    </xf>
    <xf numFmtId="0" fontId="38" fillId="0" borderId="2" xfId="55" applyFont="1" applyFill="1" applyBorder="1" applyAlignment="1">
      <alignment horizontal="center" vertical="top" wrapText="1"/>
    </xf>
    <xf numFmtId="0" fontId="31" fillId="0" borderId="2" xfId="55" applyFont="1" applyFill="1" applyBorder="1" applyAlignment="1">
      <alignment horizontal="center" vertical="center" wrapText="1"/>
    </xf>
    <xf numFmtId="0" fontId="38" fillId="0" borderId="4" xfId="55" applyFont="1" applyFill="1" applyBorder="1" applyAlignment="1">
      <alignment horizontal="center" vertical="center" wrapText="1"/>
    </xf>
    <xf numFmtId="0" fontId="38" fillId="0" borderId="19" xfId="55" applyFont="1" applyFill="1" applyBorder="1" applyAlignment="1">
      <alignment horizontal="center" vertical="center" wrapText="1"/>
    </xf>
    <xf numFmtId="0" fontId="31" fillId="0" borderId="0" xfId="55" applyFont="1" applyFill="1">
      <alignment vertical="center"/>
    </xf>
    <xf numFmtId="0" fontId="39" fillId="0" borderId="3" xfId="55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2" xfId="55" applyFont="1" applyFill="1" applyBorder="1" applyAlignment="1">
      <alignment horizontal="center" vertical="center" wrapText="1"/>
    </xf>
    <xf numFmtId="0" fontId="39" fillId="0" borderId="20" xfId="55" applyFont="1" applyFill="1" applyBorder="1" applyAlignment="1">
      <alignment horizontal="center" vertical="center" wrapText="1"/>
    </xf>
    <xf numFmtId="0" fontId="38" fillId="0" borderId="4" xfId="55" applyFont="1" applyFill="1" applyBorder="1" applyAlignment="1">
      <alignment horizontal="center" vertical="top" wrapText="1"/>
    </xf>
    <xf numFmtId="0" fontId="38" fillId="0" borderId="4" xfId="55" applyFont="1" applyFill="1" applyBorder="1" applyAlignment="1">
      <alignment horizontal="center" vertical="center" wrapText="1"/>
    </xf>
    <xf numFmtId="0" fontId="31" fillId="0" borderId="4" xfId="55" applyFont="1" applyFill="1" applyBorder="1" applyAlignment="1">
      <alignment horizontal="center" vertical="center" wrapText="1"/>
    </xf>
    <xf numFmtId="0" fontId="38" fillId="0" borderId="4" xfId="55" applyFont="1" applyFill="1" applyBorder="1" applyAlignment="1">
      <alignment horizontal="center" vertical="center"/>
    </xf>
    <xf numFmtId="0" fontId="40" fillId="0" borderId="4" xfId="55" applyFont="1" applyFill="1" applyBorder="1" applyAlignment="1">
      <alignment horizontal="center" vertical="top" wrapText="1"/>
    </xf>
    <xf numFmtId="0" fontId="39" fillId="0" borderId="14" xfId="55" applyFont="1" applyFill="1" applyBorder="1" applyAlignment="1">
      <alignment horizontal="center" vertical="center"/>
    </xf>
    <xf numFmtId="0" fontId="31" fillId="0" borderId="2" xfId="55" applyFont="1" applyFill="1" applyBorder="1" applyAlignment="1">
      <alignment horizontal="center" vertical="center"/>
    </xf>
    <xf numFmtId="179" fontId="38" fillId="0" borderId="2" xfId="55" applyNumberFormat="1" applyFont="1" applyFill="1" applyBorder="1" applyAlignment="1">
      <alignment horizontal="center" vertical="center" wrapText="1"/>
    </xf>
    <xf numFmtId="179" fontId="40" fillId="0" borderId="2" xfId="55" applyNumberFormat="1" applyFont="1" applyFill="1" applyBorder="1" applyAlignment="1">
      <alignment horizontal="center" vertical="center" wrapText="1"/>
    </xf>
    <xf numFmtId="0" fontId="31" fillId="0" borderId="0" xfId="60" applyFont="1" applyFill="1" applyAlignment="1">
      <alignment horizontal="center" vertical="top"/>
    </xf>
    <xf numFmtId="0" fontId="31" fillId="0" borderId="4" xfId="55" applyFont="1" applyFill="1" applyBorder="1" applyAlignment="1">
      <alignment horizontal="center" vertical="center"/>
    </xf>
    <xf numFmtId="179" fontId="38" fillId="0" borderId="4" xfId="55" applyNumberFormat="1" applyFont="1" applyFill="1" applyBorder="1" applyAlignment="1">
      <alignment horizontal="center" vertical="center" wrapText="1"/>
    </xf>
    <xf numFmtId="179" fontId="40" fillId="0" borderId="4" xfId="55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8" fillId="0" borderId="3" xfId="55" applyFont="1" applyFill="1" applyBorder="1" applyAlignment="1">
      <alignment horizontal="center" vertical="top" wrapText="1"/>
    </xf>
    <xf numFmtId="0" fontId="38" fillId="0" borderId="3" xfId="55" applyFont="1" applyFill="1" applyBorder="1" applyAlignment="1">
      <alignment horizontal="center" vertical="center" wrapText="1"/>
    </xf>
    <xf numFmtId="0" fontId="31" fillId="0" borderId="3" xfId="55" applyFont="1" applyFill="1" applyBorder="1" applyAlignment="1">
      <alignment horizontal="center" vertical="center" wrapText="1"/>
    </xf>
    <xf numFmtId="0" fontId="40" fillId="0" borderId="3" xfId="55" applyFont="1" applyFill="1" applyBorder="1" applyAlignment="1">
      <alignment horizontal="center" vertical="top" wrapText="1"/>
    </xf>
    <xf numFmtId="0" fontId="31" fillId="0" borderId="14" xfId="55" applyFont="1" applyFill="1" applyBorder="1">
      <alignment vertical="center"/>
    </xf>
    <xf numFmtId="0" fontId="31" fillId="0" borderId="3" xfId="55" applyFont="1" applyFill="1" applyBorder="1" applyAlignment="1">
      <alignment horizontal="center" vertical="center"/>
    </xf>
    <xf numFmtId="179" fontId="38" fillId="0" borderId="3" xfId="55" applyNumberFormat="1" applyFont="1" applyFill="1" applyBorder="1" applyAlignment="1">
      <alignment horizontal="center" vertical="center" wrapText="1"/>
    </xf>
    <xf numFmtId="179" fontId="40" fillId="0" borderId="3" xfId="55" applyNumberFormat="1" applyFont="1" applyFill="1" applyBorder="1" applyAlignment="1">
      <alignment horizontal="center" vertical="center" wrapText="1"/>
    </xf>
    <xf numFmtId="0" fontId="31" fillId="0" borderId="3" xfId="55" applyFont="1" applyFill="1" applyBorder="1" applyAlignment="1">
      <alignment horizontal="center" vertical="center" textRotation="255"/>
    </xf>
    <xf numFmtId="0" fontId="25" fillId="0" borderId="1" xfId="55" applyFont="1" applyFill="1" applyBorder="1" applyAlignment="1">
      <alignment horizontal="left" vertical="top" wrapText="1"/>
    </xf>
    <xf numFmtId="0" fontId="25" fillId="0" borderId="1" xfId="55" applyFont="1" applyFill="1" applyBorder="1" applyAlignment="1">
      <alignment horizontal="center" vertical="top" wrapText="1"/>
    </xf>
    <xf numFmtId="0" fontId="25" fillId="0" borderId="6" xfId="55" applyFont="1" applyFill="1" applyBorder="1" applyAlignment="1">
      <alignment horizontal="centerContinuous" vertical="top" wrapText="1"/>
    </xf>
    <xf numFmtId="0" fontId="25" fillId="0" borderId="8" xfId="55" applyFont="1" applyFill="1" applyBorder="1" applyAlignment="1">
      <alignment horizontal="centerContinuous" vertical="top" wrapText="1"/>
    </xf>
    <xf numFmtId="0" fontId="25" fillId="0" borderId="5" xfId="55" applyFont="1" applyFill="1" applyBorder="1" applyAlignment="1">
      <alignment horizontal="centerContinuous" vertical="top" wrapText="1"/>
    </xf>
    <xf numFmtId="0" fontId="25" fillId="0" borderId="1" xfId="55" applyFont="1" applyFill="1" applyBorder="1" applyAlignment="1">
      <alignment horizontal="centerContinuous" vertical="top" wrapText="1"/>
    </xf>
    <xf numFmtId="0" fontId="25" fillId="0" borderId="1" xfId="55" applyFont="1" applyFill="1" applyBorder="1" applyAlignment="1">
      <alignment horizontal="centerContinuous" vertical="top"/>
    </xf>
    <xf numFmtId="0" fontId="25" fillId="0" borderId="1" xfId="55" applyFont="1" applyFill="1" applyBorder="1" applyAlignment="1">
      <alignment vertical="top"/>
    </xf>
    <xf numFmtId="0" fontId="31" fillId="0" borderId="0" xfId="55" applyFont="1" applyFill="1" applyAlignment="1">
      <alignment vertical="center" wrapText="1"/>
    </xf>
    <xf numFmtId="0" fontId="25" fillId="0" borderId="6" xfId="55" applyFont="1" applyFill="1" applyBorder="1" applyAlignment="1">
      <alignment horizontal="center" vertical="top" wrapText="1"/>
    </xf>
    <xf numFmtId="185" fontId="31" fillId="0" borderId="1" xfId="55" applyNumberFormat="1" applyFont="1" applyFill="1" applyBorder="1" applyAlignment="1" applyProtection="1">
      <alignment horizontal="center" vertical="center"/>
      <protection locked="0"/>
    </xf>
    <xf numFmtId="0" fontId="25" fillId="0" borderId="1" xfId="55" applyFont="1" applyFill="1" applyBorder="1" applyAlignment="1">
      <alignment horizontal="center" vertical="center" wrapText="1"/>
    </xf>
    <xf numFmtId="181" fontId="25" fillId="0" borderId="1" xfId="33" applyNumberFormat="1" applyFont="1" applyFill="1" applyBorder="1" applyAlignment="1" applyProtection="1">
      <alignment horizontal="center" vertical="center" wrapText="1"/>
    </xf>
    <xf numFmtId="182" fontId="25" fillId="0" borderId="1" xfId="55" applyNumberFormat="1" applyFont="1" applyFill="1" applyBorder="1" applyAlignment="1">
      <alignment horizontal="center" vertical="center" wrapText="1"/>
    </xf>
    <xf numFmtId="181" fontId="25" fillId="0" borderId="1" xfId="55" applyNumberFormat="1" applyFont="1" applyFill="1" applyBorder="1" applyAlignment="1">
      <alignment horizontal="center" vertical="center" wrapText="1"/>
    </xf>
    <xf numFmtId="181" fontId="25" fillId="0" borderId="6" xfId="55" applyNumberFormat="1" applyFont="1" applyFill="1" applyBorder="1" applyAlignment="1">
      <alignment horizontal="center" vertical="center" wrapText="1"/>
    </xf>
    <xf numFmtId="177" fontId="25" fillId="0" borderId="6" xfId="55" applyNumberFormat="1" applyFont="1" applyFill="1" applyBorder="1" applyAlignment="1">
      <alignment horizontal="center" vertical="center" wrapText="1"/>
    </xf>
    <xf numFmtId="0" fontId="25" fillId="0" borderId="6" xfId="55" applyFont="1" applyFill="1" applyBorder="1" applyAlignment="1">
      <alignment horizontal="center" vertical="center" wrapText="1"/>
    </xf>
    <xf numFmtId="49" fontId="31" fillId="0" borderId="0" xfId="55" applyNumberFormat="1" applyFont="1" applyFill="1" applyAlignment="1" applyProtection="1">
      <alignment horizontal="center" vertical="center"/>
      <protection locked="0"/>
    </xf>
    <xf numFmtId="0" fontId="31" fillId="0" borderId="0" xfId="55" applyFont="1" applyFill="1" applyAlignment="1" applyProtection="1">
      <alignment horizontal="center" vertical="center"/>
      <protection locked="0"/>
    </xf>
    <xf numFmtId="0" fontId="38" fillId="0" borderId="0" xfId="55" applyFont="1" applyFill="1" applyProtection="1">
      <alignment vertical="center"/>
      <protection locked="0"/>
    </xf>
    <xf numFmtId="180" fontId="38" fillId="0" borderId="0" xfId="55" applyNumberFormat="1" applyFont="1" applyFill="1" applyProtection="1">
      <alignment vertical="center"/>
      <protection locked="0"/>
    </xf>
    <xf numFmtId="0" fontId="39" fillId="0" borderId="0" xfId="55" applyFont="1" applyFill="1" applyAlignment="1" applyProtection="1">
      <alignment horizontal="left" vertical="center"/>
      <protection locked="0"/>
    </xf>
    <xf numFmtId="0" fontId="39" fillId="0" borderId="0" xfId="55" applyFont="1" applyFill="1" applyProtection="1">
      <alignment vertical="center"/>
      <protection locked="0"/>
    </xf>
    <xf numFmtId="0" fontId="31" fillId="0" borderId="0" xfId="55" applyFont="1" applyFill="1" applyAlignment="1" applyProtection="1">
      <alignment horizontal="left" vertical="center"/>
      <protection locked="0"/>
    </xf>
    <xf numFmtId="0" fontId="38" fillId="0" borderId="0" xfId="55" applyFont="1" applyFill="1" applyAlignment="1" applyProtection="1">
      <alignment horizontal="left" vertical="center"/>
      <protection locked="0"/>
    </xf>
    <xf numFmtId="0" fontId="38" fillId="0" borderId="0" xfId="55" applyFont="1" applyFill="1" applyAlignment="1" applyProtection="1">
      <alignment horizontal="left" vertical="center" wrapText="1"/>
      <protection locked="0"/>
    </xf>
    <xf numFmtId="0" fontId="39" fillId="0" borderId="0" xfId="55" applyFont="1" applyFill="1" applyAlignment="1" applyProtection="1">
      <alignment vertical="top" wrapText="1"/>
      <protection locked="0"/>
    </xf>
    <xf numFmtId="0" fontId="39" fillId="0" borderId="0" xfId="55" applyFont="1" applyFill="1" applyAlignment="1" applyProtection="1">
      <alignment vertical="top"/>
      <protection locked="0"/>
    </xf>
    <xf numFmtId="0" fontId="42" fillId="0" borderId="1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38" fillId="0" borderId="0" xfId="0" applyFont="1" applyFill="1">
      <alignment vertical="center"/>
    </xf>
    <xf numFmtId="0" fontId="38" fillId="0" borderId="6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left" vertical="center"/>
    </xf>
    <xf numFmtId="0" fontId="38" fillId="0" borderId="1" xfId="0" applyFont="1" applyFill="1" applyBorder="1">
      <alignment vertical="center"/>
    </xf>
    <xf numFmtId="0" fontId="38" fillId="0" borderId="5" xfId="0" applyFont="1" applyFill="1" applyBorder="1">
      <alignment vertical="center"/>
    </xf>
    <xf numFmtId="49" fontId="38" fillId="0" borderId="1" xfId="0" applyNumberFormat="1" applyFont="1" applyFill="1" applyBorder="1">
      <alignment vertical="center"/>
    </xf>
    <xf numFmtId="0" fontId="38" fillId="0" borderId="5" xfId="0" applyFont="1" applyFill="1" applyBorder="1" applyAlignment="1">
      <alignment vertical="center" wrapText="1"/>
    </xf>
    <xf numFmtId="0" fontId="38" fillId="0" borderId="6" xfId="0" applyFont="1" applyFill="1" applyBorder="1">
      <alignment vertical="center"/>
    </xf>
    <xf numFmtId="0" fontId="38" fillId="0" borderId="8" xfId="0" applyFont="1" applyFill="1" applyBorder="1">
      <alignment vertical="center"/>
    </xf>
    <xf numFmtId="0" fontId="38" fillId="0" borderId="8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justify" vertical="center" wrapText="1"/>
    </xf>
    <xf numFmtId="0" fontId="38" fillId="0" borderId="0" xfId="0" applyFont="1" applyFill="1" applyAlignment="1">
      <alignment horizontal="right" vertical="center"/>
    </xf>
    <xf numFmtId="49" fontId="38" fillId="0" borderId="0" xfId="0" applyNumberFormat="1" applyFont="1" applyFill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justify" vertical="center" wrapText="1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61" applyFont="1" applyFill="1" applyProtection="1">
      <alignment vertical="center"/>
      <protection locked="0"/>
    </xf>
    <xf numFmtId="0" fontId="35" fillId="0" borderId="0" xfId="61" applyFont="1" applyFill="1" applyAlignment="1" applyProtection="1">
      <alignment horizontal="left" vertical="center"/>
      <protection locked="0"/>
    </xf>
    <xf numFmtId="0" fontId="31" fillId="0" borderId="0" xfId="61" applyFont="1" applyFill="1" applyProtection="1">
      <alignment vertical="center"/>
      <protection locked="0"/>
    </xf>
    <xf numFmtId="0" fontId="39" fillId="0" borderId="0" xfId="61" applyFont="1" applyFill="1" applyProtection="1">
      <alignment vertical="center"/>
      <protection locked="0"/>
    </xf>
    <xf numFmtId="0" fontId="31" fillId="0" borderId="6" xfId="61" applyFont="1" applyFill="1" applyBorder="1" applyAlignment="1" applyProtection="1">
      <alignment horizontal="center" vertical="center"/>
      <protection locked="0"/>
    </xf>
    <xf numFmtId="0" fontId="31" fillId="0" borderId="0" xfId="61" applyFont="1" applyFill="1">
      <alignment vertical="center"/>
    </xf>
    <xf numFmtId="49" fontId="25" fillId="0" borderId="3" xfId="59" applyNumberFormat="1" applyFont="1" applyFill="1" applyBorder="1" applyAlignment="1" applyProtection="1">
      <alignment horizontal="center" vertical="center"/>
      <protection locked="0"/>
    </xf>
    <xf numFmtId="49" fontId="25" fillId="0" borderId="14" xfId="59" applyNumberFormat="1" applyFont="1" applyFill="1" applyBorder="1" applyAlignment="1" applyProtection="1">
      <alignment horizontal="center" vertical="center"/>
      <protection locked="0"/>
    </xf>
    <xf numFmtId="178" fontId="25" fillId="0" borderId="1" xfId="59" applyNumberFormat="1" applyFont="1" applyFill="1" applyBorder="1" applyAlignment="1" applyProtection="1">
      <alignment horizontal="center" vertical="center"/>
      <protection locked="0"/>
    </xf>
    <xf numFmtId="178" fontId="25" fillId="0" borderId="5" xfId="59" applyNumberFormat="1" applyFont="1" applyFill="1" applyBorder="1" applyAlignment="1" applyProtection="1">
      <alignment horizontal="center" vertical="center"/>
      <protection locked="0"/>
    </xf>
    <xf numFmtId="178" fontId="25" fillId="0" borderId="51" xfId="59" applyNumberFormat="1" applyFont="1" applyFill="1" applyBorder="1" applyProtection="1">
      <alignment vertical="center"/>
      <protection locked="0"/>
    </xf>
    <xf numFmtId="178" fontId="25" fillId="0" borderId="6" xfId="59" applyNumberFormat="1" applyFont="1" applyFill="1" applyBorder="1" applyProtection="1">
      <alignment vertical="center"/>
      <protection locked="0"/>
    </xf>
    <xf numFmtId="178" fontId="25" fillId="0" borderId="1" xfId="59" applyNumberFormat="1" applyFont="1" applyFill="1" applyBorder="1" applyProtection="1">
      <alignment vertical="center"/>
      <protection locked="0"/>
    </xf>
    <xf numFmtId="0" fontId="25" fillId="0" borderId="51" xfId="59" applyFont="1" applyFill="1" applyBorder="1" applyAlignment="1" applyProtection="1">
      <alignment vertical="center" wrapText="1"/>
      <protection locked="0"/>
    </xf>
    <xf numFmtId="0" fontId="25" fillId="0" borderId="0" xfId="59" applyFont="1" applyFill="1">
      <alignment vertical="center"/>
    </xf>
    <xf numFmtId="0" fontId="43" fillId="0" borderId="0" xfId="0" applyFont="1" applyFill="1" applyAlignment="1" applyProtection="1">
      <alignment horizontal="left" vertical="center"/>
      <protection locked="0"/>
    </xf>
    <xf numFmtId="0" fontId="25" fillId="0" borderId="0" xfId="59" applyFont="1" applyFill="1" applyProtection="1">
      <alignment vertical="center"/>
      <protection locked="0"/>
    </xf>
    <xf numFmtId="0" fontId="26" fillId="0" borderId="0" xfId="59" applyFont="1" applyFill="1" applyProtection="1">
      <alignment vertical="center"/>
      <protection locked="0"/>
    </xf>
    <xf numFmtId="0" fontId="25" fillId="0" borderId="0" xfId="56" applyFont="1" applyFill="1" applyProtection="1">
      <alignment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5" fillId="0" borderId="6" xfId="56" applyFont="1" applyFill="1" applyBorder="1" applyAlignment="1" applyProtection="1">
      <alignment horizontal="center" vertical="center"/>
      <protection locked="0"/>
    </xf>
    <xf numFmtId="0" fontId="25" fillId="0" borderId="5" xfId="56" applyFont="1" applyFill="1" applyBorder="1" applyAlignment="1" applyProtection="1">
      <alignment horizontal="center" vertical="center"/>
      <protection locked="0"/>
    </xf>
    <xf numFmtId="0" fontId="25" fillId="0" borderId="1" xfId="56" applyFont="1" applyFill="1" applyBorder="1" applyAlignment="1" applyProtection="1">
      <alignment horizontal="center" vertical="center"/>
      <protection locked="0" hidden="1"/>
    </xf>
    <xf numFmtId="0" fontId="25" fillId="0" borderId="1" xfId="59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5" xfId="59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49" fontId="25" fillId="0" borderId="3" xfId="59" applyNumberFormat="1" applyFont="1" applyFill="1" applyBorder="1" applyProtection="1">
      <alignment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49" fontId="25" fillId="0" borderId="1" xfId="59" applyNumberFormat="1" applyFont="1" applyFill="1" applyBorder="1" applyProtection="1">
      <alignment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49" fontId="25" fillId="0" borderId="22" xfId="59" applyNumberFormat="1" applyFont="1" applyFill="1" applyBorder="1" applyAlignment="1" applyProtection="1">
      <alignment horizontal="center" vertical="center" wrapText="1"/>
      <protection locked="0"/>
    </xf>
    <xf numFmtId="49" fontId="25" fillId="0" borderId="23" xfId="59" applyNumberFormat="1" applyFont="1" applyFill="1" applyBorder="1" applyAlignment="1" applyProtection="1">
      <alignment horizontal="center" vertical="center" wrapText="1"/>
      <protection locked="0"/>
    </xf>
    <xf numFmtId="49" fontId="25" fillId="0" borderId="24" xfId="59" applyNumberFormat="1" applyFont="1" applyFill="1" applyBorder="1" applyAlignment="1" applyProtection="1">
      <alignment horizontal="center" vertical="center" wrapText="1"/>
      <protection locked="0"/>
    </xf>
    <xf numFmtId="49" fontId="25" fillId="0" borderId="25" xfId="59" applyNumberFormat="1" applyFont="1" applyFill="1" applyBorder="1" applyAlignment="1" applyProtection="1">
      <alignment horizontal="center" vertical="center" wrapText="1"/>
      <protection locked="0"/>
    </xf>
    <xf numFmtId="49" fontId="25" fillId="0" borderId="2" xfId="59" applyNumberFormat="1" applyFont="1" applyFill="1" applyBorder="1" applyProtection="1">
      <alignment vertical="center"/>
      <protection locked="0"/>
    </xf>
    <xf numFmtId="49" fontId="25" fillId="0" borderId="44" xfId="59" applyNumberFormat="1" applyFont="1" applyFill="1" applyBorder="1" applyAlignment="1" applyProtection="1">
      <alignment horizontal="center" vertical="center" wrapText="1"/>
      <protection locked="0"/>
    </xf>
    <xf numFmtId="178" fontId="25" fillId="0" borderId="2" xfId="59" applyNumberFormat="1" applyFont="1" applyFill="1" applyBorder="1" applyProtection="1">
      <alignment vertical="center"/>
      <protection locked="0"/>
    </xf>
    <xf numFmtId="0" fontId="25" fillId="0" borderId="11" xfId="59" applyFont="1" applyFill="1" applyBorder="1" applyAlignment="1" applyProtection="1">
      <alignment horizontal="center" vertical="center" textRotation="255"/>
      <protection locked="0"/>
    </xf>
    <xf numFmtId="0" fontId="25" fillId="0" borderId="1" xfId="0" applyFont="1" applyFill="1" applyBorder="1" applyAlignment="1" applyProtection="1">
      <alignment horizontal="center" vertical="center" shrinkToFit="1"/>
      <protection locked="0"/>
    </xf>
    <xf numFmtId="0" fontId="25" fillId="0" borderId="1" xfId="0" applyFont="1" applyFill="1" applyBorder="1" applyAlignment="1" applyProtection="1">
      <alignment horizontal="center" vertical="center" wrapText="1" shrinkToFit="1"/>
      <protection locked="0"/>
    </xf>
    <xf numFmtId="178" fontId="25" fillId="0" borderId="51" xfId="59" applyNumberFormat="1" applyFont="1" applyFill="1" applyBorder="1" applyAlignment="1" applyProtection="1">
      <alignment vertical="center" wrapText="1"/>
      <protection locked="0"/>
    </xf>
    <xf numFmtId="0" fontId="25" fillId="0" borderId="4" xfId="59" applyFont="1" applyFill="1" applyBorder="1" applyAlignment="1" applyProtection="1">
      <alignment horizontal="center" vertical="center" textRotation="255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178" fontId="25" fillId="0" borderId="3" xfId="59" applyNumberFormat="1" applyFont="1" applyFill="1" applyBorder="1" applyProtection="1">
      <alignment vertical="center"/>
      <protection locked="0"/>
    </xf>
    <xf numFmtId="0" fontId="44" fillId="0" borderId="1" xfId="0" applyFont="1" applyFill="1" applyBorder="1">
      <alignment vertical="center"/>
    </xf>
    <xf numFmtId="177" fontId="25" fillId="0" borderId="3" xfId="59" applyNumberFormat="1" applyFont="1" applyFill="1" applyBorder="1" applyProtection="1">
      <alignment vertical="center"/>
      <protection locked="0"/>
    </xf>
    <xf numFmtId="0" fontId="25" fillId="0" borderId="1" xfId="59" applyFont="1" applyFill="1" applyBorder="1" applyAlignment="1" applyProtection="1">
      <alignment horizontal="center" vertical="center"/>
      <protection locked="0"/>
    </xf>
    <xf numFmtId="0" fontId="25" fillId="0" borderId="3" xfId="59" applyFont="1" applyFill="1" applyBorder="1" applyAlignment="1" applyProtection="1">
      <alignment horizontal="center" vertical="center" textRotation="255"/>
      <protection locked="0"/>
    </xf>
    <xf numFmtId="0" fontId="25" fillId="0" borderId="0" xfId="0" applyFont="1" applyFill="1" applyAlignment="1" applyProtection="1">
      <alignment horizontal="right" vertical="top"/>
      <protection locked="0"/>
    </xf>
    <xf numFmtId="0" fontId="25" fillId="0" borderId="17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19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Protection="1">
      <alignment vertical="center"/>
      <protection locked="0"/>
    </xf>
    <xf numFmtId="0" fontId="25" fillId="0" borderId="11" xfId="59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20" xfId="0" applyFont="1" applyFill="1" applyBorder="1" applyAlignment="1" applyProtection="1">
      <alignment horizontal="left" vertical="center" wrapText="1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 locked="0"/>
    </xf>
    <xf numFmtId="49" fontId="25" fillId="0" borderId="1" xfId="59" applyNumberFormat="1" applyFont="1" applyFill="1" applyBorder="1" applyAlignment="1" applyProtection="1">
      <alignment horizontal="center" vertical="center" wrapText="1"/>
      <protection locked="0"/>
    </xf>
    <xf numFmtId="181" fontId="25" fillId="0" borderId="1" xfId="59" applyNumberFormat="1" applyFont="1" applyFill="1" applyBorder="1" applyAlignment="1" applyProtection="1">
      <alignment horizontal="center" vertical="center" wrapText="1"/>
      <protection locked="0"/>
    </xf>
    <xf numFmtId="180" fontId="25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60" applyFont="1" applyFill="1" applyBorder="1" applyAlignment="1" applyProtection="1">
      <alignment horizontal="center" vertical="center"/>
      <protection locked="0"/>
    </xf>
    <xf numFmtId="0" fontId="25" fillId="0" borderId="1" xfId="60" applyFont="1" applyFill="1" applyBorder="1" applyAlignment="1" applyProtection="1">
      <alignment horizontal="center" vertical="center" wrapText="1"/>
      <protection locked="0"/>
    </xf>
    <xf numFmtId="0" fontId="26" fillId="0" borderId="1" xfId="58" applyFont="1" applyFill="1" applyBorder="1" applyAlignment="1">
      <alignment horizontal="center" vertical="center"/>
    </xf>
    <xf numFmtId="0" fontId="25" fillId="0" borderId="0" xfId="0" applyFont="1" applyFill="1" applyProtection="1">
      <alignment vertical="center"/>
      <protection locked="0" hidden="1"/>
    </xf>
    <xf numFmtId="0" fontId="25" fillId="0" borderId="0" xfId="58" applyFont="1" applyFill="1" applyProtection="1">
      <alignment vertical="center"/>
      <protection locked="0"/>
    </xf>
    <xf numFmtId="0" fontId="25" fillId="0" borderId="0" xfId="57" applyFont="1" applyFill="1" applyAlignment="1" applyProtection="1">
      <alignment horizontal="left" vertical="center" wrapText="1"/>
      <protection locked="0"/>
    </xf>
    <xf numFmtId="0" fontId="25" fillId="0" borderId="0" xfId="0" applyFont="1" applyFill="1" applyProtection="1">
      <alignment vertical="center"/>
      <protection hidden="1"/>
    </xf>
    <xf numFmtId="0" fontId="45" fillId="0" borderId="48" xfId="56" applyFont="1" applyFill="1" applyBorder="1" applyAlignment="1">
      <alignment horizontal="left" vertical="center" wrapText="1"/>
    </xf>
    <xf numFmtId="0" fontId="45" fillId="0" borderId="26" xfId="56" applyFont="1" applyFill="1" applyBorder="1" applyAlignment="1">
      <alignment horizontal="center" vertical="top" wrapText="1"/>
    </xf>
    <xf numFmtId="0" fontId="40" fillId="0" borderId="10" xfId="56" applyFont="1" applyFill="1" applyBorder="1" applyAlignment="1">
      <alignment vertical="center" wrapText="1"/>
    </xf>
    <xf numFmtId="0" fontId="40" fillId="0" borderId="47" xfId="56" applyFont="1" applyFill="1" applyBorder="1" applyAlignment="1">
      <alignment horizontal="center" vertical="center" wrapText="1"/>
    </xf>
    <xf numFmtId="0" fontId="40" fillId="0" borderId="28" xfId="56" applyFont="1" applyFill="1" applyBorder="1" applyAlignment="1">
      <alignment horizontal="center" vertical="center" wrapText="1"/>
    </xf>
    <xf numFmtId="0" fontId="40" fillId="0" borderId="10" xfId="56" applyFont="1" applyFill="1" applyBorder="1" applyAlignment="1">
      <alignment horizontal="center" vertical="center" wrapText="1"/>
    </xf>
    <xf numFmtId="0" fontId="40" fillId="0" borderId="28" xfId="60" applyFont="1" applyFill="1" applyBorder="1" applyAlignment="1">
      <alignment horizontal="center" vertical="center" wrapText="1"/>
    </xf>
    <xf numFmtId="0" fontId="40" fillId="0" borderId="10" xfId="6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/>
    </xf>
    <xf numFmtId="0" fontId="25" fillId="0" borderId="0" xfId="0" applyFont="1" applyFill="1">
      <alignment vertical="center"/>
    </xf>
    <xf numFmtId="0" fontId="45" fillId="0" borderId="49" xfId="56" applyFont="1" applyFill="1" applyBorder="1" applyAlignment="1">
      <alignment horizontal="left" vertical="center" wrapText="1"/>
    </xf>
    <xf numFmtId="0" fontId="45" fillId="0" borderId="11" xfId="56" applyFont="1" applyFill="1" applyBorder="1" applyAlignment="1">
      <alignment horizontal="center" vertical="top" wrapText="1"/>
    </xf>
    <xf numFmtId="0" fontId="40" fillId="0" borderId="29" xfId="56" applyFont="1" applyFill="1" applyBorder="1" applyAlignment="1">
      <alignment horizontal="center" vertical="center" wrapText="1"/>
    </xf>
    <xf numFmtId="0" fontId="40" fillId="0" borderId="45" xfId="56" applyFont="1" applyFill="1" applyBorder="1" applyAlignment="1">
      <alignment horizontal="center" vertical="center" wrapText="1"/>
    </xf>
    <xf numFmtId="0" fontId="40" fillId="0" borderId="2" xfId="56" applyFont="1" applyFill="1" applyBorder="1" applyAlignment="1">
      <alignment horizontal="center" vertical="center" wrapText="1"/>
    </xf>
    <xf numFmtId="0" fontId="40" fillId="0" borderId="14" xfId="60" applyFont="1" applyFill="1" applyBorder="1" applyAlignment="1">
      <alignment horizontal="center" vertical="center"/>
    </xf>
    <xf numFmtId="0" fontId="40" fillId="0" borderId="57" xfId="6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5" fillId="0" borderId="50" xfId="56" applyFont="1" applyFill="1" applyBorder="1" applyAlignment="1">
      <alignment horizontal="left" vertical="center" wrapText="1"/>
    </xf>
    <xf numFmtId="0" fontId="45" fillId="0" borderId="27" xfId="56" applyFont="1" applyFill="1" applyBorder="1" applyAlignment="1">
      <alignment horizontal="center" vertical="top" wrapText="1"/>
    </xf>
    <xf numFmtId="0" fontId="40" fillId="0" borderId="30" xfId="56" applyFont="1" applyFill="1" applyBorder="1" applyAlignment="1">
      <alignment horizontal="center" vertical="center" wrapText="1"/>
    </xf>
    <xf numFmtId="0" fontId="40" fillId="0" borderId="46" xfId="56" applyFont="1" applyFill="1" applyBorder="1" applyAlignment="1">
      <alignment horizontal="center" vertical="center" wrapText="1"/>
    </xf>
    <xf numFmtId="0" fontId="40" fillId="0" borderId="13" xfId="56" applyFont="1" applyFill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180" fontId="46" fillId="0" borderId="1" xfId="57" applyNumberFormat="1" applyFont="1" applyFill="1" applyBorder="1" applyAlignment="1" applyProtection="1">
      <alignment horizontal="center" vertical="center" wrapText="1"/>
      <protection hidden="1"/>
    </xf>
    <xf numFmtId="180" fontId="47" fillId="0" borderId="1" xfId="60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0" applyFont="1" applyFill="1" applyBorder="1">
      <alignment vertical="center"/>
    </xf>
    <xf numFmtId="49" fontId="25" fillId="0" borderId="0" xfId="57" applyNumberFormat="1" applyFont="1" applyFill="1" applyAlignment="1">
      <alignment horizontal="left" vertical="center"/>
    </xf>
    <xf numFmtId="0" fontId="25" fillId="0" borderId="1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1" xfId="58" applyFont="1" applyFill="1" applyBorder="1">
      <alignment vertical="center"/>
    </xf>
    <xf numFmtId="0" fontId="25" fillId="0" borderId="11" xfId="58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0" xfId="58" applyFont="1" applyFill="1">
      <alignment vertical="center"/>
    </xf>
    <xf numFmtId="0" fontId="25" fillId="0" borderId="12" xfId="58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" xfId="60" applyFont="1" applyFill="1" applyBorder="1" applyAlignment="1">
      <alignment horizontal="center" vertical="top" wrapText="1"/>
    </xf>
    <xf numFmtId="0" fontId="25" fillId="0" borderId="1" xfId="60" applyFont="1" applyFill="1" applyBorder="1" applyAlignment="1">
      <alignment horizontal="center" vertical="center"/>
    </xf>
    <xf numFmtId="0" fontId="25" fillId="0" borderId="0" xfId="60" applyFont="1" applyFill="1">
      <alignment vertical="center"/>
    </xf>
    <xf numFmtId="0" fontId="25" fillId="0" borderId="1" xfId="60" applyFont="1" applyFill="1" applyBorder="1">
      <alignment vertical="center"/>
    </xf>
    <xf numFmtId="0" fontId="25" fillId="0" borderId="1" xfId="60" applyFont="1" applyFill="1" applyBorder="1" applyAlignment="1">
      <alignment horizontal="center" vertical="center"/>
    </xf>
    <xf numFmtId="185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7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5" fillId="0" borderId="1" xfId="0" applyNumberFormat="1" applyFont="1" applyFill="1" applyBorder="1" applyAlignment="1">
      <alignment horizontal="center" vertical="center" wrapText="1"/>
    </xf>
    <xf numFmtId="181" fontId="25" fillId="0" borderId="1" xfId="0" applyNumberFormat="1" applyFont="1" applyFill="1" applyBorder="1" applyAlignment="1">
      <alignment horizontal="center" vertical="center" wrapText="1"/>
    </xf>
    <xf numFmtId="186" fontId="25" fillId="0" borderId="1" xfId="0" applyNumberFormat="1" applyFont="1" applyFill="1" applyBorder="1" applyAlignment="1">
      <alignment horizontal="center" vertical="center" wrapText="1"/>
    </xf>
    <xf numFmtId="17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vertical="center" textRotation="255"/>
      <protection locked="0"/>
    </xf>
    <xf numFmtId="179" fontId="25" fillId="0" borderId="0" xfId="0" applyNumberFormat="1" applyFont="1" applyFill="1" applyProtection="1">
      <alignment vertical="center"/>
      <protection locked="0"/>
    </xf>
    <xf numFmtId="0" fontId="25" fillId="0" borderId="2" xfId="0" applyFont="1" applyFill="1" applyBorder="1" applyAlignment="1" applyProtection="1">
      <alignment horizontal="center" vertical="center" textRotation="255"/>
      <protection locked="0" hidden="1"/>
    </xf>
    <xf numFmtId="0" fontId="25" fillId="0" borderId="1" xfId="0" applyFont="1" applyFill="1" applyBorder="1" applyAlignment="1" applyProtection="1">
      <alignment horizontal="center" vertical="center" textRotation="255" wrapText="1"/>
      <protection locked="0" hidden="1"/>
    </xf>
    <xf numFmtId="0" fontId="25" fillId="0" borderId="2" xfId="0" applyFont="1" applyFill="1" applyBorder="1" applyAlignment="1" applyProtection="1">
      <alignment horizontal="center" vertical="center" wrapText="1"/>
      <protection locked="0" hidden="1"/>
    </xf>
    <xf numFmtId="0" fontId="25" fillId="0" borderId="6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8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5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1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4" xfId="0" applyFont="1" applyFill="1" applyBorder="1" applyAlignment="1" applyProtection="1">
      <alignment horizontal="center" vertical="center" textRotation="255"/>
      <protection locked="0" hidden="1"/>
    </xf>
    <xf numFmtId="0" fontId="25" fillId="0" borderId="4" xfId="0" applyFont="1" applyFill="1" applyBorder="1" applyAlignment="1" applyProtection="1">
      <alignment horizontal="center" vertical="center" wrapText="1"/>
      <protection locked="0" hidden="1"/>
    </xf>
    <xf numFmtId="179" fontId="2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3" xfId="0" applyFont="1" applyFill="1" applyBorder="1" applyAlignment="1" applyProtection="1">
      <alignment horizontal="centerContinuous" vertical="center" wrapText="1"/>
      <protection locked="0" hidden="1"/>
    </xf>
    <xf numFmtId="0" fontId="25" fillId="0" borderId="0" xfId="0" applyFont="1" applyFill="1" applyAlignment="1" applyProtection="1">
      <alignment horizontal="centerContinuous" vertical="center"/>
      <protection locked="0"/>
    </xf>
    <xf numFmtId="0" fontId="25" fillId="0" borderId="43" xfId="0" applyFont="1" applyFill="1" applyBorder="1" applyAlignment="1" applyProtection="1">
      <alignment horizontal="centerContinuous" vertical="center"/>
      <protection locked="0"/>
    </xf>
    <xf numFmtId="0" fontId="25" fillId="0" borderId="3" xfId="0" applyFont="1" applyFill="1" applyBorder="1" applyAlignment="1" applyProtection="1">
      <alignment horizontal="center" vertical="center" textRotation="255"/>
      <protection locked="0" hidden="1"/>
    </xf>
    <xf numFmtId="0" fontId="25" fillId="0" borderId="3" xfId="0" applyFont="1" applyFill="1" applyBorder="1" applyAlignment="1" applyProtection="1">
      <alignment horizontal="center" vertical="center" wrapText="1"/>
      <protection locked="0" hidden="1"/>
    </xf>
    <xf numFmtId="179" fontId="2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Font="1" applyFill="1" applyAlignment="1" applyProtection="1">
      <alignment horizontal="center" vertical="center" wrapText="1"/>
      <protection locked="0" hidden="1"/>
    </xf>
    <xf numFmtId="0" fontId="25" fillId="0" borderId="7" xfId="0" applyFont="1" applyFill="1" applyBorder="1" applyAlignment="1" applyProtection="1">
      <alignment horizontal="center" vertical="center"/>
      <protection locked="0" hidden="1"/>
    </xf>
    <xf numFmtId="0" fontId="25" fillId="0" borderId="2" xfId="0" applyFont="1" applyFill="1" applyBorder="1" applyAlignment="1" applyProtection="1">
      <alignment horizontal="center" vertical="center" textRotation="255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4" xfId="0" applyFont="1" applyFill="1" applyBorder="1" applyAlignment="1" applyProtection="1">
      <alignment horizontal="center" vertical="center" textRotation="255" wrapText="1"/>
      <protection locked="0"/>
    </xf>
    <xf numFmtId="180" fontId="25" fillId="0" borderId="0" xfId="0" applyNumberFormat="1" applyFont="1" applyFill="1" applyProtection="1">
      <alignment vertical="center"/>
      <protection locked="0"/>
    </xf>
    <xf numFmtId="0" fontId="48" fillId="0" borderId="3" xfId="0" applyFont="1" applyFill="1" applyBorder="1" applyAlignment="1" applyProtection="1">
      <alignment horizontal="center" vertical="center" textRotation="255" wrapText="1"/>
      <protection locked="0"/>
    </xf>
    <xf numFmtId="0" fontId="25" fillId="0" borderId="2" xfId="0" applyFont="1" applyFill="1" applyBorder="1" applyAlignment="1" applyProtection="1">
      <alignment horizontal="center" vertical="center" textRotation="255"/>
      <protection locked="0"/>
    </xf>
    <xf numFmtId="0" fontId="48" fillId="0" borderId="4" xfId="0" applyFont="1" applyFill="1" applyBorder="1" applyAlignment="1" applyProtection="1">
      <alignment horizontal="center" vertical="center" textRotation="255"/>
      <protection locked="0"/>
    </xf>
    <xf numFmtId="0" fontId="48" fillId="0" borderId="3" xfId="0" applyFont="1" applyFill="1" applyBorder="1" applyAlignment="1" applyProtection="1">
      <alignment horizontal="center" vertical="center" textRotation="255"/>
      <protection locked="0"/>
    </xf>
    <xf numFmtId="0" fontId="25" fillId="0" borderId="4" xfId="0" applyFont="1" applyFill="1" applyBorder="1" applyAlignment="1" applyProtection="1">
      <alignment horizontal="center" vertical="center" textRotation="255" wrapText="1"/>
      <protection locked="0"/>
    </xf>
    <xf numFmtId="0" fontId="25" fillId="0" borderId="3" xfId="0" applyFont="1" applyFill="1" applyBorder="1" applyAlignment="1" applyProtection="1">
      <alignment horizontal="center" vertical="center" textRotation="255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 hidden="1"/>
    </xf>
    <xf numFmtId="0" fontId="48" fillId="0" borderId="13" xfId="0" applyFont="1" applyFill="1" applyBorder="1" applyAlignment="1" applyProtection="1">
      <alignment horizontal="center" vertical="center" textRotation="255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40" xfId="0" applyFont="1" applyFill="1" applyBorder="1" applyAlignment="1" applyProtection="1">
      <alignment horizontal="center" vertical="center"/>
      <protection locked="0"/>
    </xf>
    <xf numFmtId="0" fontId="25" fillId="0" borderId="41" xfId="0" applyFont="1" applyFill="1" applyBorder="1" applyAlignment="1" applyProtection="1">
      <alignment horizontal="center" vertical="center"/>
      <protection locked="0"/>
    </xf>
    <xf numFmtId="49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42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Protection="1">
      <alignment vertical="center"/>
      <protection locked="0"/>
    </xf>
    <xf numFmtId="0" fontId="25" fillId="0" borderId="2" xfId="0" applyFont="1" applyFill="1" applyBorder="1" applyProtection="1">
      <alignment vertical="center"/>
      <protection locked="0"/>
    </xf>
    <xf numFmtId="179" fontId="25" fillId="0" borderId="6" xfId="0" applyNumberFormat="1" applyFont="1" applyFill="1" applyBorder="1" applyProtection="1">
      <alignment vertical="center"/>
      <protection locked="0"/>
    </xf>
    <xf numFmtId="179" fontId="25" fillId="0" borderId="8" xfId="0" applyNumberFormat="1" applyFont="1" applyFill="1" applyBorder="1" applyProtection="1">
      <alignment vertical="center"/>
      <protection locked="0"/>
    </xf>
    <xf numFmtId="0" fontId="25" fillId="0" borderId="18" xfId="0" applyFont="1" applyFill="1" applyBorder="1" applyProtection="1">
      <alignment vertical="center"/>
      <protection locked="0"/>
    </xf>
    <xf numFmtId="0" fontId="25" fillId="0" borderId="5" xfId="0" applyFont="1" applyFill="1" applyBorder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17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" xfId="0" applyFont="1" applyFill="1" applyBorder="1" applyAlignment="1" applyProtection="1">
      <alignment horizontal="center" vertical="center" wrapText="1"/>
      <protection locked="0"/>
    </xf>
    <xf numFmtId="17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>
      <alignment vertical="center"/>
    </xf>
  </cellXfs>
  <cellStyles count="72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64" xr:uid="{00000000-0005-0000-0000-00001C000000}"/>
    <cellStyle name="ハイパーリンク 2 2" xfId="66" xr:uid="{00000000-0005-0000-0000-00001D000000}"/>
    <cellStyle name="ハイパーリンク 2 2 2" xfId="70" xr:uid="{00000000-0005-0000-0000-00001E000000}"/>
    <cellStyle name="ハイパーリンク 3" xfId="68" xr:uid="{00000000-0005-0000-0000-00001F000000}"/>
    <cellStyle name="メモ 2" xfId="28" xr:uid="{00000000-0005-0000-0000-000020000000}"/>
    <cellStyle name="リンク セル 2" xfId="29" xr:uid="{00000000-0005-0000-0000-000021000000}"/>
    <cellStyle name="悪い 2" xfId="30" xr:uid="{00000000-0005-0000-0000-000022000000}"/>
    <cellStyle name="計算 2" xfId="31" xr:uid="{00000000-0005-0000-0000-000023000000}"/>
    <cellStyle name="警告文 2" xfId="32" xr:uid="{00000000-0005-0000-0000-000024000000}"/>
    <cellStyle name="桁区切り" xfId="33" builtinId="6"/>
    <cellStyle name="桁区切り 2" xfId="34" xr:uid="{00000000-0005-0000-0000-000026000000}"/>
    <cellStyle name="桁区切り 3" xfId="35" xr:uid="{00000000-0005-0000-0000-000027000000}"/>
    <cellStyle name="桁区切り 4" xfId="36" xr:uid="{00000000-0005-0000-0000-000028000000}"/>
    <cellStyle name="桁区切り 5" xfId="37" xr:uid="{00000000-0005-0000-0000-000029000000}"/>
    <cellStyle name="見出し 1 2" xfId="38" xr:uid="{00000000-0005-0000-0000-00002A000000}"/>
    <cellStyle name="見出し 2 2" xfId="39" xr:uid="{00000000-0005-0000-0000-00002B000000}"/>
    <cellStyle name="見出し 3 2" xfId="40" xr:uid="{00000000-0005-0000-0000-00002C000000}"/>
    <cellStyle name="見出し 4 2" xfId="41" xr:uid="{00000000-0005-0000-0000-00002D000000}"/>
    <cellStyle name="集計 2" xfId="42" xr:uid="{00000000-0005-0000-0000-00002E000000}"/>
    <cellStyle name="出力 2" xfId="43" xr:uid="{00000000-0005-0000-0000-00002F000000}"/>
    <cellStyle name="説明文 2" xfId="44" xr:uid="{00000000-0005-0000-0000-000030000000}"/>
    <cellStyle name="入力 2" xfId="45" xr:uid="{00000000-0005-0000-0000-000031000000}"/>
    <cellStyle name="標準" xfId="0" builtinId="0"/>
    <cellStyle name="標準 10" xfId="71" xr:uid="{00000000-0005-0000-0000-000033000000}"/>
    <cellStyle name="標準 2" xfId="46" xr:uid="{00000000-0005-0000-0000-000034000000}"/>
    <cellStyle name="標準 2 2" xfId="47" xr:uid="{00000000-0005-0000-0000-000035000000}"/>
    <cellStyle name="標準 2 3" xfId="48" xr:uid="{00000000-0005-0000-0000-000036000000}"/>
    <cellStyle name="標準 2 4" xfId="65" xr:uid="{00000000-0005-0000-0000-000037000000}"/>
    <cellStyle name="標準 2 4 2" xfId="69" xr:uid="{00000000-0005-0000-0000-000038000000}"/>
    <cellStyle name="標準 3" xfId="49" xr:uid="{00000000-0005-0000-0000-000039000000}"/>
    <cellStyle name="標準 4" xfId="50" xr:uid="{00000000-0005-0000-0000-00003A000000}"/>
    <cellStyle name="標準 5" xfId="51" xr:uid="{00000000-0005-0000-0000-00003B000000}"/>
    <cellStyle name="標準 6" xfId="52" xr:uid="{00000000-0005-0000-0000-00003C000000}"/>
    <cellStyle name="標準 7" xfId="53" xr:uid="{00000000-0005-0000-0000-00003D000000}"/>
    <cellStyle name="標準 8" xfId="54" xr:uid="{00000000-0005-0000-0000-00003E000000}"/>
    <cellStyle name="標準 9" xfId="63" xr:uid="{00000000-0005-0000-0000-00003F000000}"/>
    <cellStyle name="標準 9 2" xfId="67" xr:uid="{00000000-0005-0000-0000-000040000000}"/>
    <cellStyle name="標準_17年度　概況様式集(18年度参考用)" xfId="55" xr:uid="{00000000-0005-0000-0000-000041000000}"/>
    <cellStyle name="標準_回答　地盤沈下の概況様式（国提出）　差替え" xfId="56" xr:uid="{00000000-0005-0000-0000-000043000000}"/>
    <cellStyle name="標準_関東平野南部（東京都）" xfId="57" xr:uid="{00000000-0005-0000-0000-000044000000}"/>
    <cellStyle name="標準_関東平野北部（栃木県）" xfId="58" xr:uid="{00000000-0005-0000-0000-000045000000}"/>
    <cellStyle name="標準_青森平野" xfId="59" xr:uid="{00000000-0005-0000-0000-000046000000}"/>
    <cellStyle name="標準_地盤沈下の概況様式" xfId="60" xr:uid="{00000000-0005-0000-0000-000047000000}"/>
    <cellStyle name="標準_調査票（enquete）" xfId="61" xr:uid="{00000000-0005-0000-0000-000048000000}"/>
    <cellStyle name="良い 2" xfId="62" xr:uid="{00000000-0005-0000-0000-000049000000}"/>
  </cellStyles>
  <dxfs count="5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haredStrings.xml" Type="http://schemas.openxmlformats.org/officeDocument/2006/relationships/sharedStrings"/><Relationship Id="rId11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theme/theme1.xml" Type="http://schemas.openxmlformats.org/officeDocument/2006/relationships/theme"/><Relationship Id="rId9" Target="styles.xml" Type="http://schemas.openxmlformats.org/officeDocument/2006/relationships/styles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222250</xdr:colOff>
          <xdr:row>13</xdr:row>
          <xdr:rowOff>0</xdr:rowOff>
        </xdr:from>
        <xdr:to>
          <xdr:col>12</xdr:col>
          <xdr:colOff>215900</xdr:colOff>
          <xdr:row>16</xdr:row>
          <xdr:rowOff>215900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③：転記します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558800</xdr:colOff>
          <xdr:row>12</xdr:row>
          <xdr:rowOff>234950</xdr:rowOff>
        </xdr:from>
        <xdr:to>
          <xdr:col>4</xdr:col>
          <xdr:colOff>317500</xdr:colOff>
          <xdr:row>16</xdr:row>
          <xdr:rowOff>215900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①：シートの移動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25400</xdr:colOff>
          <xdr:row>13</xdr:row>
          <xdr:rowOff>0</xdr:rowOff>
        </xdr:from>
        <xdr:to>
          <xdr:col>17</xdr:col>
          <xdr:colOff>203200</xdr:colOff>
          <xdr:row>16</xdr:row>
          <xdr:rowOff>215900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④：無記入シート削除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18</xdr:row>
          <xdr:rowOff>31750</xdr:rowOff>
        </xdr:from>
        <xdr:to>
          <xdr:col>4</xdr:col>
          <xdr:colOff>292100</xdr:colOff>
          <xdr:row>22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⑤：設定等解除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482600</xdr:colOff>
          <xdr:row>17</xdr:row>
          <xdr:rowOff>215900</xdr:rowOff>
        </xdr:from>
        <xdr:to>
          <xdr:col>8</xdr:col>
          <xdr:colOff>31750</xdr:colOff>
          <xdr:row>22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⑥：図の削除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292100</xdr:colOff>
          <xdr:row>18</xdr:row>
          <xdr:rowOff>25400</xdr:rowOff>
        </xdr:from>
        <xdr:to>
          <xdr:col>12</xdr:col>
          <xdr:colOff>190500</xdr:colOff>
          <xdr:row>22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⑦：シート3未記入行の非表示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558800</xdr:colOff>
          <xdr:row>18</xdr:row>
          <xdr:rowOff>12700</xdr:rowOff>
        </xdr:from>
        <xdr:to>
          <xdr:col>17</xdr:col>
          <xdr:colOff>215900</xdr:colOff>
          <xdr:row>22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⑧：ファイル名変更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527050</xdr:colOff>
          <xdr:row>12</xdr:row>
          <xdr:rowOff>234950</xdr:rowOff>
        </xdr:from>
        <xdr:to>
          <xdr:col>8</xdr:col>
          <xdr:colOff>25400</xdr:colOff>
          <xdr:row>16</xdr:row>
          <xdr:rowOff>215900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0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②行政番号取得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10:AV15" totalsRowShown="0" headerRowDxfId="9" dataDxfId="8" headerRowCellStyle="標準_調査票（enquete）" dataCellStyle="標準_調査票（enquete）">
  <autoFilter ref="B10:AV15" xr:uid="{00000000-0009-0000-0100-000001000000}"/>
  <tableColumns count="47">
    <tableColumn id="1" xr3:uid="{00000000-0010-0000-0000-000001000000}" name="北海道" dataDxfId="56" dataCellStyle="標準_調査票（enquete）"/>
    <tableColumn id="2" xr3:uid="{00000000-0010-0000-0000-000002000000}" name="青森県" dataDxfId="55" dataCellStyle="標準_調査票（enquete）"/>
    <tableColumn id="3" xr3:uid="{00000000-0010-0000-0000-000003000000}" name="岩手県" dataDxfId="54" dataCellStyle="標準_調査票（enquete）"/>
    <tableColumn id="4" xr3:uid="{00000000-0010-0000-0000-000004000000}" name="宮城県" dataDxfId="53" dataCellStyle="標準_調査票（enquete）"/>
    <tableColumn id="5" xr3:uid="{00000000-0010-0000-0000-000005000000}" name="秋田県" dataDxfId="52" dataCellStyle="標準_調査票（enquete）"/>
    <tableColumn id="6" xr3:uid="{00000000-0010-0000-0000-000006000000}" name="山形県" dataDxfId="51" dataCellStyle="標準_調査票（enquete）"/>
    <tableColumn id="7" xr3:uid="{00000000-0010-0000-0000-000007000000}" name="福島県" dataDxfId="50" dataCellStyle="標準_調査票（enquete）"/>
    <tableColumn id="8" xr3:uid="{00000000-0010-0000-0000-000008000000}" name="茨城県" dataDxfId="49" dataCellStyle="標準_調査票（enquete）"/>
    <tableColumn id="9" xr3:uid="{00000000-0010-0000-0000-000009000000}" name="栃木県" dataDxfId="48" dataCellStyle="標準_調査票（enquete）"/>
    <tableColumn id="10" xr3:uid="{00000000-0010-0000-0000-00000A000000}" name="群馬県" dataDxfId="47" dataCellStyle="標準_調査票（enquete）"/>
    <tableColumn id="11" xr3:uid="{00000000-0010-0000-0000-00000B000000}" name="埼玉県" dataDxfId="46" dataCellStyle="標準_調査票（enquete）"/>
    <tableColumn id="12" xr3:uid="{00000000-0010-0000-0000-00000C000000}" name="千葉県" dataDxfId="45" dataCellStyle="標準_調査票（enquete）"/>
    <tableColumn id="13" xr3:uid="{00000000-0010-0000-0000-00000D000000}" name="東京都" dataDxfId="44" dataCellStyle="標準_調査票（enquete）"/>
    <tableColumn id="14" xr3:uid="{00000000-0010-0000-0000-00000E000000}" name="神奈川県" dataDxfId="43" dataCellStyle="標準_調査票（enquete）"/>
    <tableColumn id="15" xr3:uid="{00000000-0010-0000-0000-00000F000000}" name="新潟県" dataDxfId="42" dataCellStyle="標準_調査票（enquete）"/>
    <tableColumn id="16" xr3:uid="{00000000-0010-0000-0000-000010000000}" name="富山県" dataDxfId="41" dataCellStyle="標準_調査票（enquete）"/>
    <tableColumn id="17" xr3:uid="{00000000-0010-0000-0000-000011000000}" name="石川県" dataDxfId="40" dataCellStyle="標準_調査票（enquete）"/>
    <tableColumn id="18" xr3:uid="{00000000-0010-0000-0000-000012000000}" name="福井県" dataDxfId="39" dataCellStyle="標準_調査票（enquete）"/>
    <tableColumn id="19" xr3:uid="{00000000-0010-0000-0000-000013000000}" name="山梨県" dataDxfId="38" dataCellStyle="標準_調査票（enquete）"/>
    <tableColumn id="20" xr3:uid="{00000000-0010-0000-0000-000014000000}" name="長野県" dataDxfId="37" dataCellStyle="標準_調査票（enquete）"/>
    <tableColumn id="21" xr3:uid="{00000000-0010-0000-0000-000015000000}" name="岐阜県" dataDxfId="36" dataCellStyle="標準_調査票（enquete）"/>
    <tableColumn id="22" xr3:uid="{00000000-0010-0000-0000-000016000000}" name="静岡県" dataDxfId="35" dataCellStyle="標準_調査票（enquete）"/>
    <tableColumn id="23" xr3:uid="{00000000-0010-0000-0000-000017000000}" name="愛知県" dataDxfId="34" dataCellStyle="標準_調査票（enquete）"/>
    <tableColumn id="24" xr3:uid="{00000000-0010-0000-0000-000018000000}" name="三重県" dataDxfId="33" dataCellStyle="標準_調査票（enquete）"/>
    <tableColumn id="25" xr3:uid="{00000000-0010-0000-0000-000019000000}" name="滋賀県" dataDxfId="32" dataCellStyle="標準_調査票（enquete）"/>
    <tableColumn id="26" xr3:uid="{00000000-0010-0000-0000-00001A000000}" name="京都府" dataDxfId="31" dataCellStyle="標準_調査票（enquete）"/>
    <tableColumn id="27" xr3:uid="{00000000-0010-0000-0000-00001B000000}" name="大阪府" dataDxfId="30" dataCellStyle="標準_調査票（enquete）"/>
    <tableColumn id="28" xr3:uid="{00000000-0010-0000-0000-00001C000000}" name="兵庫県" dataDxfId="29" dataCellStyle="標準_調査票（enquete）"/>
    <tableColumn id="29" xr3:uid="{00000000-0010-0000-0000-00001D000000}" name="奈良県" dataDxfId="28" dataCellStyle="標準_調査票（enquete）"/>
    <tableColumn id="30" xr3:uid="{00000000-0010-0000-0000-00001E000000}" name="和歌山県" dataDxfId="27" dataCellStyle="標準_調査票（enquete）"/>
    <tableColumn id="31" xr3:uid="{00000000-0010-0000-0000-00001F000000}" name="鳥取県" dataDxfId="26" dataCellStyle="標準_調査票（enquete）"/>
    <tableColumn id="32" xr3:uid="{00000000-0010-0000-0000-000020000000}" name="島根県" dataDxfId="25" dataCellStyle="標準_調査票（enquete）"/>
    <tableColumn id="33" xr3:uid="{00000000-0010-0000-0000-000021000000}" name="岡山県" dataDxfId="24" dataCellStyle="標準_調査票（enquete）"/>
    <tableColumn id="34" xr3:uid="{00000000-0010-0000-0000-000022000000}" name="広島県" dataDxfId="23" dataCellStyle="標準_調査票（enquete）"/>
    <tableColumn id="35" xr3:uid="{00000000-0010-0000-0000-000023000000}" name="山口県" dataDxfId="22" dataCellStyle="標準_調査票（enquete）"/>
    <tableColumn id="36" xr3:uid="{00000000-0010-0000-0000-000024000000}" name="徳島県" dataDxfId="21" dataCellStyle="標準_調査票（enquete）"/>
    <tableColumn id="37" xr3:uid="{00000000-0010-0000-0000-000025000000}" name="香川県" dataDxfId="20" dataCellStyle="標準_調査票（enquete）"/>
    <tableColumn id="38" xr3:uid="{00000000-0010-0000-0000-000026000000}" name="愛媛県" dataDxfId="19" dataCellStyle="標準_調査票（enquete）"/>
    <tableColumn id="39" xr3:uid="{00000000-0010-0000-0000-000027000000}" name="高知県" dataDxfId="18" dataCellStyle="標準_調査票（enquete）"/>
    <tableColumn id="40" xr3:uid="{00000000-0010-0000-0000-000028000000}" name="福岡県" dataDxfId="17" dataCellStyle="標準_調査票（enquete）"/>
    <tableColumn id="41" xr3:uid="{00000000-0010-0000-0000-000029000000}" name="佐賀県" dataDxfId="16" dataCellStyle="標準_調査票（enquete）"/>
    <tableColumn id="42" xr3:uid="{00000000-0010-0000-0000-00002A000000}" name="長崎県" dataDxfId="15" dataCellStyle="標準_調査票（enquete）"/>
    <tableColumn id="43" xr3:uid="{00000000-0010-0000-0000-00002B000000}" name="熊本県" dataDxfId="14" dataCellStyle="標準_調査票（enquete）"/>
    <tableColumn id="44" xr3:uid="{00000000-0010-0000-0000-00002C000000}" name="大分県" dataDxfId="13" dataCellStyle="標準_調査票（enquete）"/>
    <tableColumn id="45" xr3:uid="{00000000-0010-0000-0000-00002D000000}" name="宮崎県" dataDxfId="12" dataCellStyle="標準_調査票（enquete）"/>
    <tableColumn id="46" xr3:uid="{00000000-0010-0000-0000-00002E000000}" name="鹿児島県" dataDxfId="11" dataCellStyle="標準_調査票（enquete）"/>
    <tableColumn id="47" xr3:uid="{00000000-0010-0000-0000-00002F000000}" name="沖縄県" dataDxfId="10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topLeftCell="B7" zoomScale="70" zoomScaleNormal="70" workbookViewId="0">
      <selection activeCell="B1" sqref="B1"/>
    </sheetView>
  </sheetViews>
  <sheetFormatPr defaultColWidth="9" defaultRowHeight="17.5" x14ac:dyDescent="0.2"/>
  <cols>
    <col min="1" max="1" width="8.6328125" style="1" hidden="1" customWidth="1"/>
    <col min="2" max="3" width="9" style="1"/>
    <col min="4" max="4" width="9.90625" style="100" customWidth="1"/>
    <col min="5" max="5" width="10.90625" style="1" customWidth="1"/>
    <col min="6" max="6" width="8.81640625" style="1" customWidth="1"/>
    <col min="7" max="22" width="8.1796875" style="1" customWidth="1"/>
    <col min="23" max="23" width="12.08984375" style="1" customWidth="1"/>
    <col min="24" max="24" width="11" style="1" customWidth="1"/>
    <col min="25" max="25" width="15.1796875" style="1" customWidth="1"/>
    <col min="26" max="26" width="13.36328125" style="1" customWidth="1"/>
    <col min="27" max="29" width="8.90625" style="1" customWidth="1"/>
    <col min="30" max="39" width="10.6328125" style="1" customWidth="1"/>
    <col min="40" max="41" width="11" style="1" customWidth="1"/>
    <col min="42" max="16384" width="9" style="1"/>
  </cols>
  <sheetData>
    <row r="1" spans="1:43" ht="22.5" x14ac:dyDescent="0.2">
      <c r="B1" s="2" t="s">
        <v>315</v>
      </c>
      <c r="C1" s="3"/>
      <c r="D1" s="4"/>
      <c r="E1" s="3"/>
      <c r="F1" s="3"/>
      <c r="G1" s="3"/>
      <c r="H1" s="3"/>
      <c r="I1" s="3"/>
      <c r="J1" s="3" t="s">
        <v>30</v>
      </c>
      <c r="L1" s="5"/>
      <c r="M1" s="5"/>
      <c r="N1" s="5"/>
      <c r="O1" s="6"/>
      <c r="P1" s="7"/>
      <c r="Q1" s="8"/>
      <c r="R1" s="9"/>
      <c r="S1" s="9"/>
      <c r="T1" s="9"/>
      <c r="U1" s="9"/>
    </row>
    <row r="2" spans="1:43" ht="51.5" customHeight="1" x14ac:dyDescent="0.2">
      <c r="A2" s="10" t="s">
        <v>143</v>
      </c>
      <c r="B2" s="11" t="s">
        <v>0</v>
      </c>
      <c r="C2" s="11" t="s">
        <v>20</v>
      </c>
      <c r="D2" s="12" t="s">
        <v>310</v>
      </c>
      <c r="E2" s="13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 t="s">
        <v>303</v>
      </c>
      <c r="X2" s="16"/>
      <c r="Y2" s="17" t="s">
        <v>272</v>
      </c>
      <c r="Z2" s="13" t="s">
        <v>135</v>
      </c>
      <c r="AA2" s="14"/>
      <c r="AB2" s="14"/>
      <c r="AC2" s="18"/>
      <c r="AD2" s="19" t="s">
        <v>434</v>
      </c>
      <c r="AE2" s="14"/>
      <c r="AF2" s="14"/>
      <c r="AG2" s="14"/>
      <c r="AH2" s="14"/>
      <c r="AI2" s="14"/>
      <c r="AJ2" s="14"/>
      <c r="AK2" s="14"/>
      <c r="AL2" s="14"/>
      <c r="AM2" s="14"/>
      <c r="AN2" s="11" t="s">
        <v>20</v>
      </c>
      <c r="AO2" s="11" t="s">
        <v>0</v>
      </c>
    </row>
    <row r="3" spans="1:43" ht="14.25" customHeight="1" x14ac:dyDescent="0.2">
      <c r="A3" s="20"/>
      <c r="B3" s="21"/>
      <c r="C3" s="21"/>
      <c r="D3" s="22"/>
      <c r="E3" s="23" t="s">
        <v>2</v>
      </c>
      <c r="F3" s="24"/>
      <c r="G3" s="23" t="s">
        <v>35</v>
      </c>
      <c r="H3" s="25"/>
      <c r="I3" s="25"/>
      <c r="J3" s="25"/>
      <c r="K3" s="23" t="s">
        <v>410</v>
      </c>
      <c r="L3" s="25"/>
      <c r="M3" s="25"/>
      <c r="N3" s="25"/>
      <c r="O3" s="23" t="s">
        <v>28</v>
      </c>
      <c r="P3" s="25"/>
      <c r="Q3" s="25"/>
      <c r="R3" s="25"/>
      <c r="S3" s="23" t="s">
        <v>311</v>
      </c>
      <c r="T3" s="25"/>
      <c r="U3" s="25"/>
      <c r="V3" s="25"/>
      <c r="W3" s="26" t="s">
        <v>304</v>
      </c>
      <c r="X3" s="26" t="s">
        <v>305</v>
      </c>
      <c r="Y3" s="27" t="s">
        <v>171</v>
      </c>
      <c r="Z3" s="28" t="s">
        <v>136</v>
      </c>
      <c r="AA3" s="29" t="s">
        <v>137</v>
      </c>
      <c r="AB3" s="30"/>
      <c r="AC3" s="31"/>
      <c r="AD3" s="19" t="s">
        <v>25</v>
      </c>
      <c r="AE3" s="32"/>
      <c r="AF3" s="32"/>
      <c r="AG3" s="32"/>
      <c r="AH3" s="32"/>
      <c r="AI3" s="32"/>
      <c r="AJ3" s="32"/>
      <c r="AK3" s="19" t="s">
        <v>21</v>
      </c>
      <c r="AL3" s="32"/>
      <c r="AM3" s="33" t="s">
        <v>3</v>
      </c>
      <c r="AN3" s="21"/>
      <c r="AO3" s="21"/>
    </row>
    <row r="4" spans="1:43" ht="35.5" customHeight="1" x14ac:dyDescent="0.2">
      <c r="A4" s="20"/>
      <c r="B4" s="21"/>
      <c r="C4" s="21"/>
      <c r="D4" s="22"/>
      <c r="E4" s="34"/>
      <c r="F4" s="35"/>
      <c r="G4" s="36"/>
      <c r="H4" s="37"/>
      <c r="I4" s="37"/>
      <c r="J4" s="37"/>
      <c r="K4" s="36"/>
      <c r="L4" s="37"/>
      <c r="M4" s="37"/>
      <c r="N4" s="37"/>
      <c r="O4" s="36"/>
      <c r="P4" s="37"/>
      <c r="Q4" s="37"/>
      <c r="R4" s="37"/>
      <c r="S4" s="36"/>
      <c r="T4" s="37"/>
      <c r="U4" s="37"/>
      <c r="V4" s="37"/>
      <c r="W4" s="38"/>
      <c r="X4" s="38"/>
      <c r="Y4" s="39" t="s">
        <v>172</v>
      </c>
      <c r="Z4" s="40"/>
      <c r="AA4" s="41"/>
      <c r="AB4" s="42"/>
      <c r="AC4" s="43"/>
      <c r="AD4" s="44" t="s">
        <v>22</v>
      </c>
      <c r="AE4" s="45"/>
      <c r="AF4" s="44" t="s">
        <v>4</v>
      </c>
      <c r="AG4" s="45"/>
      <c r="AH4" s="45"/>
      <c r="AI4" s="45"/>
      <c r="AJ4" s="45"/>
      <c r="AK4" s="33" t="s">
        <v>31</v>
      </c>
      <c r="AL4" s="33" t="s">
        <v>32</v>
      </c>
      <c r="AM4" s="46"/>
      <c r="AN4" s="21"/>
      <c r="AO4" s="21"/>
    </row>
    <row r="5" spans="1:43" ht="11.5" customHeight="1" x14ac:dyDescent="0.2">
      <c r="A5" s="20"/>
      <c r="B5" s="21"/>
      <c r="C5" s="21"/>
      <c r="D5" s="22"/>
      <c r="E5" s="34"/>
      <c r="F5" s="47" t="s">
        <v>33</v>
      </c>
      <c r="G5" s="12" t="s">
        <v>138</v>
      </c>
      <c r="H5" s="12" t="s">
        <v>133</v>
      </c>
      <c r="I5" s="48" t="s">
        <v>132</v>
      </c>
      <c r="J5" s="12" t="s">
        <v>5</v>
      </c>
      <c r="K5" s="12" t="s">
        <v>138</v>
      </c>
      <c r="L5" s="12" t="s">
        <v>133</v>
      </c>
      <c r="M5" s="48" t="s">
        <v>132</v>
      </c>
      <c r="N5" s="12" t="s">
        <v>5</v>
      </c>
      <c r="O5" s="12" t="s">
        <v>138</v>
      </c>
      <c r="P5" s="12" t="s">
        <v>213</v>
      </c>
      <c r="Q5" s="48" t="s">
        <v>132</v>
      </c>
      <c r="R5" s="12" t="s">
        <v>5</v>
      </c>
      <c r="S5" s="23" t="s">
        <v>6</v>
      </c>
      <c r="T5" s="23" t="s">
        <v>7</v>
      </c>
      <c r="U5" s="23" t="s">
        <v>8</v>
      </c>
      <c r="V5" s="12" t="s">
        <v>19</v>
      </c>
      <c r="W5" s="49"/>
      <c r="X5" s="50"/>
      <c r="Y5" s="51"/>
      <c r="Z5" s="52"/>
      <c r="AA5" s="53"/>
      <c r="AB5" s="54"/>
      <c r="AC5" s="55"/>
      <c r="AD5" s="56"/>
      <c r="AE5" s="57"/>
      <c r="AF5" s="56"/>
      <c r="AG5" s="57"/>
      <c r="AH5" s="57"/>
      <c r="AI5" s="57"/>
      <c r="AJ5" s="57"/>
      <c r="AK5" s="46"/>
      <c r="AL5" s="46"/>
      <c r="AM5" s="46"/>
      <c r="AN5" s="21"/>
      <c r="AO5" s="21"/>
    </row>
    <row r="6" spans="1:43" ht="19.5" customHeight="1" x14ac:dyDescent="0.2">
      <c r="A6" s="20"/>
      <c r="B6" s="21"/>
      <c r="C6" s="21"/>
      <c r="D6" s="22"/>
      <c r="E6" s="34"/>
      <c r="F6" s="58"/>
      <c r="G6" s="59"/>
      <c r="H6" s="59"/>
      <c r="I6" s="60"/>
      <c r="J6" s="59"/>
      <c r="K6" s="59"/>
      <c r="L6" s="59"/>
      <c r="M6" s="60"/>
      <c r="N6" s="59"/>
      <c r="O6" s="59"/>
      <c r="P6" s="61"/>
      <c r="Q6" s="60"/>
      <c r="R6" s="59"/>
      <c r="S6" s="34"/>
      <c r="T6" s="34"/>
      <c r="U6" s="34"/>
      <c r="V6" s="59"/>
      <c r="W6" s="62" t="s">
        <v>306</v>
      </c>
      <c r="X6" s="62" t="s">
        <v>306</v>
      </c>
      <c r="Y6" s="63" t="s">
        <v>14</v>
      </c>
      <c r="Z6" s="64" t="s">
        <v>139</v>
      </c>
      <c r="AA6" s="65" t="s">
        <v>140</v>
      </c>
      <c r="AB6" s="48" t="s">
        <v>141</v>
      </c>
      <c r="AC6" s="66" t="s">
        <v>142</v>
      </c>
      <c r="AD6" s="33" t="s">
        <v>9</v>
      </c>
      <c r="AE6" s="33" t="s">
        <v>10</v>
      </c>
      <c r="AF6" s="33" t="s">
        <v>11</v>
      </c>
      <c r="AG6" s="33" t="s">
        <v>12</v>
      </c>
      <c r="AH6" s="33" t="s">
        <v>23</v>
      </c>
      <c r="AI6" s="33" t="s">
        <v>24</v>
      </c>
      <c r="AJ6" s="33" t="s">
        <v>13</v>
      </c>
      <c r="AK6" s="46"/>
      <c r="AL6" s="46"/>
      <c r="AM6" s="46"/>
      <c r="AN6" s="21"/>
      <c r="AO6" s="21"/>
    </row>
    <row r="7" spans="1:43" ht="13.5" customHeight="1" x14ac:dyDescent="0.2">
      <c r="A7" s="20"/>
      <c r="B7" s="21"/>
      <c r="C7" s="21"/>
      <c r="D7" s="22"/>
      <c r="E7" s="34"/>
      <c r="F7" s="58"/>
      <c r="G7" s="59"/>
      <c r="H7" s="59"/>
      <c r="I7" s="60"/>
      <c r="J7" s="59"/>
      <c r="K7" s="59"/>
      <c r="L7" s="59"/>
      <c r="M7" s="60"/>
      <c r="N7" s="59"/>
      <c r="O7" s="59"/>
      <c r="P7" s="61"/>
      <c r="Q7" s="60"/>
      <c r="R7" s="59"/>
      <c r="S7" s="34"/>
      <c r="T7" s="34"/>
      <c r="U7" s="34"/>
      <c r="V7" s="59"/>
      <c r="W7" s="62"/>
      <c r="X7" s="62"/>
      <c r="Y7" s="67" t="s">
        <v>144</v>
      </c>
      <c r="Z7" s="68"/>
      <c r="AA7" s="69"/>
      <c r="AB7" s="60"/>
      <c r="AC7" s="70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21"/>
      <c r="AO7" s="21"/>
    </row>
    <row r="8" spans="1:43" ht="18" customHeight="1" x14ac:dyDescent="0.2">
      <c r="A8" s="20"/>
      <c r="B8" s="21"/>
      <c r="C8" s="21"/>
      <c r="D8" s="22"/>
      <c r="E8" s="34"/>
      <c r="F8" s="58"/>
      <c r="G8" s="59"/>
      <c r="H8" s="59"/>
      <c r="I8" s="60"/>
      <c r="J8" s="59"/>
      <c r="K8" s="59"/>
      <c r="L8" s="59"/>
      <c r="M8" s="60"/>
      <c r="N8" s="59"/>
      <c r="O8" s="59"/>
      <c r="P8" s="59" t="s">
        <v>435</v>
      </c>
      <c r="Q8" s="60"/>
      <c r="R8" s="59"/>
      <c r="S8" s="34"/>
      <c r="T8" s="34"/>
      <c r="U8" s="34"/>
      <c r="V8" s="59"/>
      <c r="W8" s="62"/>
      <c r="X8" s="62"/>
      <c r="Y8" s="67" t="s">
        <v>145</v>
      </c>
      <c r="Z8" s="68"/>
      <c r="AA8" s="69"/>
      <c r="AB8" s="60"/>
      <c r="AC8" s="70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21"/>
      <c r="AO8" s="21"/>
    </row>
    <row r="9" spans="1:43" ht="15.5" customHeight="1" x14ac:dyDescent="0.2">
      <c r="A9" s="20"/>
      <c r="B9" s="21"/>
      <c r="C9" s="21"/>
      <c r="D9" s="71"/>
      <c r="E9" s="34"/>
      <c r="F9" s="72"/>
      <c r="G9" s="73"/>
      <c r="H9" s="73"/>
      <c r="I9" s="74"/>
      <c r="J9" s="73"/>
      <c r="K9" s="73"/>
      <c r="L9" s="73"/>
      <c r="M9" s="74"/>
      <c r="N9" s="73"/>
      <c r="O9" s="73"/>
      <c r="P9" s="73"/>
      <c r="Q9" s="74"/>
      <c r="R9" s="73"/>
      <c r="S9" s="34"/>
      <c r="T9" s="34"/>
      <c r="U9" s="34"/>
      <c r="V9" s="73"/>
      <c r="W9" s="75"/>
      <c r="X9" s="75"/>
      <c r="Y9" s="76"/>
      <c r="Z9" s="77"/>
      <c r="AA9" s="78"/>
      <c r="AB9" s="74"/>
      <c r="AC9" s="79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21"/>
      <c r="AO9" s="21"/>
    </row>
    <row r="10" spans="1:43" ht="63" customHeight="1" x14ac:dyDescent="0.2">
      <c r="A10" s="80"/>
      <c r="B10" s="81"/>
      <c r="C10" s="81"/>
      <c r="D10" s="82"/>
      <c r="E10" s="82"/>
      <c r="F10" s="81"/>
      <c r="G10" s="83" t="s">
        <v>313</v>
      </c>
      <c r="H10" s="84"/>
      <c r="I10" s="84"/>
      <c r="J10" s="85"/>
      <c r="K10" s="83" t="s">
        <v>313</v>
      </c>
      <c r="L10" s="84"/>
      <c r="M10" s="84"/>
      <c r="N10" s="85"/>
      <c r="O10" s="86" t="s">
        <v>313</v>
      </c>
      <c r="P10" s="87"/>
      <c r="Q10" s="87"/>
      <c r="R10" s="87"/>
      <c r="S10" s="86" t="s">
        <v>312</v>
      </c>
      <c r="T10" s="87"/>
      <c r="U10" s="87"/>
      <c r="V10" s="87"/>
      <c r="W10" s="88"/>
      <c r="X10" s="88"/>
      <c r="Y10" s="89"/>
      <c r="Z10" s="90"/>
      <c r="AA10" s="90"/>
      <c r="AB10" s="90"/>
      <c r="AC10" s="9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3" s="100" customFormat="1" ht="44.5" customHeight="1" x14ac:dyDescent="0.2">
      <c r="A11" s="91"/>
      <c r="B11" s="92" t="str">
        <f>IF(ｼｰﾄ0!C3="","",ｼｰﾄ0!C3)</f>
        <v>福島県</v>
      </c>
      <c r="C11" s="92" t="str">
        <f>IF(ｼｰﾄ0!C4="","",ｼｰﾄ0!C4)</f>
        <v>いわき</v>
      </c>
      <c r="D11" s="92" t="str">
        <f>IF(OR(ｼｰﾄ1!D23&lt;&gt;"",ｼｰﾄ1!E23&lt;&gt;"",ｼｰﾄ1!F23&lt;&gt;""),"○","")</f>
        <v/>
      </c>
      <c r="E11" s="93" t="str">
        <f>IF(ｼｰﾄ3!C66&lt;&gt;"",ｼｰﾄ3!C66,"")</f>
        <v/>
      </c>
      <c r="F11" s="93" t="str">
        <f>IF(ｼｰﾄ3!D66&lt;&gt;"",ｼｰﾄ3!D66,"")</f>
        <v/>
      </c>
      <c r="G11" s="94">
        <f>IF(ｼｰﾄ1!D11&lt;&gt;"",ｼｰﾄ1!D11,"")</f>
        <v>7</v>
      </c>
      <c r="H11" s="95" t="str">
        <f>IF(ｼｰﾄ1!D9&lt;&gt;"",ｼｰﾄ1!D9,"")</f>
        <v>S28～S59</v>
      </c>
      <c r="I11" s="95" t="str">
        <f>IF(ｼｰﾄ1!D5&lt;&gt;"",ｼｰﾄ1!D5,"")</f>
        <v>交4201</v>
      </c>
      <c r="J11" s="95" t="str">
        <f>IF(ｼｰﾄ1!D6&lt;&gt;"",ｼｰﾄ1!D6,"")</f>
        <v>いわき市平</v>
      </c>
      <c r="K11" s="94" t="str">
        <f>IF(ｼｰﾄ1!E12&lt;&gt;"",ｼｰﾄ1!E12,"")</f>
        <v/>
      </c>
      <c r="L11" s="95" t="str">
        <f>IF(ｼｰﾄ1!E9&lt;&gt;"",ｼｰﾄ1!E9,"")</f>
        <v/>
      </c>
      <c r="M11" s="95" t="str">
        <f>IF(ｼｰﾄ1!E5&lt;&gt;"",ｼｰﾄ1!E5,"")</f>
        <v/>
      </c>
      <c r="N11" s="95" t="str">
        <f>IF(ｼｰﾄ1!E6&lt;&gt;"",ｼｰﾄ1!E6,"")</f>
        <v/>
      </c>
      <c r="O11" s="94">
        <f>IF(ｼｰﾄ1!F13&lt;&gt;"",ｼｰﾄ1!F13,"")</f>
        <v>1</v>
      </c>
      <c r="P11" s="95" t="str">
        <f>IF(ｼｰﾄ1!F9&lt;&gt;"",ｼｰﾄ1!F9,"")</f>
        <v>H6</v>
      </c>
      <c r="Q11" s="95" t="str">
        <f>IF(ｼｰﾄ1!F5&lt;&gt;"",ｼｰﾄ1!F5,"")</f>
        <v>006～179</v>
      </c>
      <c r="R11" s="95" t="str">
        <f>IF(ｼｰﾄ1!F6&lt;&gt;"",ｼｰﾄ1!F6,"")</f>
        <v>いわき市錦町</v>
      </c>
      <c r="S11" s="95" t="str">
        <f>IF(ｼｰﾄ3!E66&lt;&gt;"",ｼｰﾄ3!E66,"")</f>
        <v>/</v>
      </c>
      <c r="T11" s="95" t="str">
        <f>IF(ｼｰﾄ3!F66&lt;&gt;"",ｼｰﾄ3!F66,"")</f>
        <v>/</v>
      </c>
      <c r="U11" s="95" t="str">
        <f>IF(ｼｰﾄ3!G66&lt;&gt;"",ｼｰﾄ3!G66,"")</f>
        <v>/</v>
      </c>
      <c r="V11" s="95" t="str">
        <f>IF(ｼｰﾄ3!H66&lt;&gt;"",ｼｰﾄ3!H66,"")</f>
        <v>/</v>
      </c>
      <c r="W11" s="96"/>
      <c r="X11" s="96"/>
      <c r="Y11" s="96" t="str">
        <f>IF(ｼｰﾄ3!I66&lt;&gt;"",ｼｰﾄ3!I66,"")</f>
        <v>□</v>
      </c>
      <c r="Z11" s="97" t="e">
        <f>IF(#REF!&lt;&gt;"",#REF!,"")</f>
        <v>#REF!</v>
      </c>
      <c r="AA11" s="98" t="e">
        <f>IF(#REF!="","",#REF!)</f>
        <v>#REF!</v>
      </c>
      <c r="AB11" s="98" t="e">
        <f>IF(#REF!="","",#REF!)</f>
        <v>#REF!</v>
      </c>
      <c r="AC11" s="98" t="e">
        <f>IF(#REF!="","",#REF!)</f>
        <v>#REF!</v>
      </c>
      <c r="AD11" s="92" t="e">
        <f>IF(#REF!="","",#REF!)</f>
        <v>#REF!</v>
      </c>
      <c r="AE11" s="92" t="e">
        <f>IF(#REF!="","",#REF!)</f>
        <v>#REF!</v>
      </c>
      <c r="AF11" s="92" t="e">
        <f>IF(#REF!="","",#REF!)</f>
        <v>#REF!</v>
      </c>
      <c r="AG11" s="92" t="e">
        <f>IF(#REF!="","",#REF!)</f>
        <v>#REF!</v>
      </c>
      <c r="AH11" s="92" t="e">
        <f>IF(#REF!="","",#REF!)</f>
        <v>#REF!</v>
      </c>
      <c r="AI11" s="92" t="e">
        <f>IF(#REF!="","",#REF!)</f>
        <v>#REF!</v>
      </c>
      <c r="AJ11" s="92" t="e">
        <f>IF(#REF!="","",#REF!)</f>
        <v>#REF!</v>
      </c>
      <c r="AK11" s="92" t="e">
        <f>IF(#REF!="","",#REF!)</f>
        <v>#REF!</v>
      </c>
      <c r="AL11" s="92" t="e">
        <f>IF(#REF!="","",#REF!)</f>
        <v>#REF!</v>
      </c>
      <c r="AM11" s="92" t="e">
        <f>IF(#REF!="","",#REF!)</f>
        <v>#REF!</v>
      </c>
      <c r="AN11" s="92" t="str">
        <f>IF(ｼｰﾄ0!C4="","",ｼｰﾄ0!C4)</f>
        <v>いわき</v>
      </c>
      <c r="AO11" s="92" t="str">
        <f>IF(ｼｰﾄ0!C3="","",ｼｰﾄ0!C3)</f>
        <v>福島県</v>
      </c>
      <c r="AP11" s="99"/>
      <c r="AQ11" s="99"/>
    </row>
    <row r="12" spans="1:43" x14ac:dyDescent="0.2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/>
      <c r="T12" s="102"/>
      <c r="U12" s="102"/>
      <c r="V12" s="102"/>
      <c r="W12" s="102"/>
      <c r="X12" s="102"/>
      <c r="Y12" s="102"/>
    </row>
    <row r="13" spans="1:43" ht="19" x14ac:dyDescent="0.2">
      <c r="B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1"/>
      <c r="T13" s="101"/>
      <c r="U13" s="101"/>
      <c r="V13" s="101"/>
      <c r="W13" s="101"/>
      <c r="X13" s="101"/>
      <c r="Y13" s="101"/>
    </row>
    <row r="14" spans="1:43" s="105" customFormat="1" ht="19" x14ac:dyDescent="0.2">
      <c r="D14" s="100"/>
      <c r="K14" s="103"/>
      <c r="L14" s="103"/>
      <c r="M14" s="103"/>
      <c r="N14" s="103"/>
      <c r="O14" s="103"/>
      <c r="P14" s="103"/>
      <c r="Q14" s="103"/>
      <c r="R14" s="106"/>
      <c r="S14" s="106"/>
      <c r="AE14" s="106"/>
      <c r="AF14" s="106"/>
    </row>
    <row r="15" spans="1:43" s="105" customFormat="1" ht="32" x14ac:dyDescent="0.2">
      <c r="D15" s="100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AE15" s="107" t="s">
        <v>15</v>
      </c>
      <c r="AF15" s="106"/>
    </row>
    <row r="16" spans="1:43" s="105" customFormat="1" x14ac:dyDescent="0.2">
      <c r="D16" s="100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4:19" s="105" customFormat="1" x14ac:dyDescent="0.2">
      <c r="D17" s="100"/>
    </row>
    <row r="18" spans="4:19" s="105" customFormat="1" x14ac:dyDescent="0.2">
      <c r="D18" s="100"/>
    </row>
    <row r="19" spans="4:19" s="105" customFormat="1" x14ac:dyDescent="0.2">
      <c r="D19" s="100"/>
    </row>
    <row r="20" spans="4:19" s="105" customFormat="1" ht="32.5" customHeight="1" x14ac:dyDescent="0.2">
      <c r="D20" s="100"/>
    </row>
    <row r="21" spans="4:19" s="105" customFormat="1" x14ac:dyDescent="0.2">
      <c r="D21" s="100"/>
    </row>
    <row r="22" spans="4:19" s="105" customFormat="1" x14ac:dyDescent="0.2">
      <c r="D22" s="100"/>
    </row>
    <row r="23" spans="4:19" s="105" customFormat="1" x14ac:dyDescent="0.2">
      <c r="D23" s="100"/>
    </row>
    <row r="24" spans="4:19" s="105" customFormat="1" x14ac:dyDescent="0.2">
      <c r="D24" s="100"/>
    </row>
    <row r="25" spans="4:19" s="105" customFormat="1" x14ac:dyDescent="0.2">
      <c r="D25" s="100"/>
    </row>
    <row r="26" spans="4:19" s="105" customFormat="1" x14ac:dyDescent="0.2">
      <c r="D26" s="100"/>
    </row>
    <row r="27" spans="4:19" s="105" customFormat="1" x14ac:dyDescent="0.2">
      <c r="D27" s="100"/>
    </row>
    <row r="32" spans="4:19" ht="19" x14ac:dyDescent="0.2">
      <c r="F32" s="104"/>
      <c r="G32" s="104"/>
      <c r="H32" s="104"/>
      <c r="I32" s="104"/>
      <c r="J32" s="104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6:19" ht="19" x14ac:dyDescent="0.2"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1"/>
    </row>
    <row r="34" spans="6:19" ht="19" x14ac:dyDescent="0.2"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1"/>
    </row>
    <row r="35" spans="6:19" ht="19" x14ac:dyDescent="0.2"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1"/>
    </row>
    <row r="36" spans="6:19" ht="19" x14ac:dyDescent="0.2"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1"/>
    </row>
    <row r="37" spans="6:19" ht="19" x14ac:dyDescent="0.2"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52" spans="29:29" x14ac:dyDescent="0.2">
      <c r="AC52" s="1" t="s">
        <v>280</v>
      </c>
    </row>
  </sheetData>
  <mergeCells count="58">
    <mergeCell ref="Q1:U1"/>
    <mergeCell ref="E2:V2"/>
    <mergeCell ref="O1:P1"/>
    <mergeCell ref="S5:S9"/>
    <mergeCell ref="R5:R9"/>
    <mergeCell ref="G5:G9"/>
    <mergeCell ref="K5:K9"/>
    <mergeCell ref="E3:E9"/>
    <mergeCell ref="F5:F9"/>
    <mergeCell ref="I5:I9"/>
    <mergeCell ref="U5:U9"/>
    <mergeCell ref="N5:N9"/>
    <mergeCell ref="O3:R4"/>
    <mergeCell ref="P8:P9"/>
    <mergeCell ref="P5:P7"/>
    <mergeCell ref="S3:V4"/>
    <mergeCell ref="AO2:AO9"/>
    <mergeCell ref="AN2:AN9"/>
    <mergeCell ref="AD4:AE5"/>
    <mergeCell ref="AF6:AF9"/>
    <mergeCell ref="AA6:AA9"/>
    <mergeCell ref="AD6:AD9"/>
    <mergeCell ref="AM3:AM9"/>
    <mergeCell ref="AL4:AL9"/>
    <mergeCell ref="AJ6:AJ9"/>
    <mergeCell ref="AG6:AG9"/>
    <mergeCell ref="AF4:AJ5"/>
    <mergeCell ref="AI6:AI9"/>
    <mergeCell ref="AE6:AE9"/>
    <mergeCell ref="AK3:AL3"/>
    <mergeCell ref="AD2:AM2"/>
    <mergeCell ref="Z2:AC2"/>
    <mergeCell ref="A2:A10"/>
    <mergeCell ref="D2:D9"/>
    <mergeCell ref="G3:J4"/>
    <mergeCell ref="K3:N4"/>
    <mergeCell ref="H5:H9"/>
    <mergeCell ref="B2:B9"/>
    <mergeCell ref="C2:C9"/>
    <mergeCell ref="J5:J9"/>
    <mergeCell ref="L5:L9"/>
    <mergeCell ref="M5:M9"/>
    <mergeCell ref="O5:O9"/>
    <mergeCell ref="T5:T9"/>
    <mergeCell ref="Z3:Z5"/>
    <mergeCell ref="Q5:Q9"/>
    <mergeCell ref="AA3:AC5"/>
    <mergeCell ref="AC6:AC9"/>
    <mergeCell ref="Z6:Z9"/>
    <mergeCell ref="W3:W4"/>
    <mergeCell ref="X3:X4"/>
    <mergeCell ref="W6:W9"/>
    <mergeCell ref="X6:X9"/>
    <mergeCell ref="AK4:AK9"/>
    <mergeCell ref="AD3:AJ3"/>
    <mergeCell ref="AH6:AH9"/>
    <mergeCell ref="V5:V9"/>
    <mergeCell ref="AB6:AB9"/>
  </mergeCells>
  <phoneticPr fontId="4"/>
  <pageMargins left="0.70866141732283472" right="0.70866141732283472" top="0.74803149606299213" bottom="0.74803149606299213" header="0.31496062992125984" footer="0.31496062992125984"/>
  <pageSetup paperSize="8" scale="58" fitToWidth="2" orientation="portrait" r:id="rId1"/>
  <headerFooter alignWithMargins="0"/>
  <colBreaks count="1" manualBreakCount="1">
    <brk id="25" max="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5" r:id="rId4" name="Button 3">
              <controlPr defaultSize="0" print="0" autoFill="0" autoPict="0" macro="[0]!databaseに転記from集計1">
                <anchor moveWithCells="1" sizeWithCells="1">
                  <from>
                    <xdr:col>8</xdr:col>
                    <xdr:colOff>222250</xdr:colOff>
                    <xdr:row>13</xdr:row>
                    <xdr:rowOff>0</xdr:rowOff>
                  </from>
                  <to>
                    <xdr:col>12</xdr:col>
                    <xdr:colOff>215900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5" name="Button 4">
              <controlPr defaultSize="0" print="0" autoFill="0" autoPict="0" macro="[0]!シートの移動と保存">
                <anchor moveWithCells="1" sizeWithCells="1">
                  <from>
                    <xdr:col>0</xdr:col>
                    <xdr:colOff>558800</xdr:colOff>
                    <xdr:row>12</xdr:row>
                    <xdr:rowOff>234950</xdr:rowOff>
                  </from>
                  <to>
                    <xdr:col>4</xdr:col>
                    <xdr:colOff>317500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6" name="Button 6">
              <controlPr defaultSize="0" print="0" autoFill="0" autoPict="0" macro="[0]!無記入シートの削除">
                <anchor moveWithCells="1" sizeWithCells="1">
                  <from>
                    <xdr:col>13</xdr:col>
                    <xdr:colOff>25400</xdr:colOff>
                    <xdr:row>13</xdr:row>
                    <xdr:rowOff>0</xdr:rowOff>
                  </from>
                  <to>
                    <xdr:col>17</xdr:col>
                    <xdr:colOff>203200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7" name="Button 7">
              <controlPr defaultSize="0" print="0" autoFill="0" autoPict="0" macro="[0]!背景色等設定解除">
                <anchor moveWithCells="1" sizeWithCells="1">
                  <from>
                    <xdr:col>0</xdr:col>
                    <xdr:colOff>571500</xdr:colOff>
                    <xdr:row>18</xdr:row>
                    <xdr:rowOff>31750</xdr:rowOff>
                  </from>
                  <to>
                    <xdr:col>4</xdr:col>
                    <xdr:colOff>292100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8" name="Button 8">
              <controlPr defaultSize="0" print="0" autoFill="0" autoPict="0" macro="[0]!図削除">
                <anchor moveWithCells="1" sizeWithCells="1">
                  <from>
                    <xdr:col>4</xdr:col>
                    <xdr:colOff>482600</xdr:colOff>
                    <xdr:row>17</xdr:row>
                    <xdr:rowOff>215900</xdr:rowOff>
                  </from>
                  <to>
                    <xdr:col>8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9" name="Button 9">
              <controlPr defaultSize="0" print="0" autoFill="0" autoPict="0" macro="[0]!シート3の無記入行を非表示">
                <anchor moveWithCells="1" sizeWithCells="1">
                  <from>
                    <xdr:col>8</xdr:col>
                    <xdr:colOff>292100</xdr:colOff>
                    <xdr:row>18</xdr:row>
                    <xdr:rowOff>25400</xdr:rowOff>
                  </from>
                  <to>
                    <xdr:col>12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0" name="Button 10">
              <controlPr defaultSize="0" print="0" autoFill="0" autoPict="0" macro="[0]!別file_xlsmで保存1">
                <anchor moveWithCells="1" sizeWithCells="1">
                  <from>
                    <xdr:col>12</xdr:col>
                    <xdr:colOff>558800</xdr:colOff>
                    <xdr:row>18</xdr:row>
                    <xdr:rowOff>12700</xdr:rowOff>
                  </from>
                  <to>
                    <xdr:col>17</xdr:col>
                    <xdr:colOff>215900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1" name="Button 11">
              <controlPr defaultSize="0" print="0" autoFill="0" autoPict="0" macro="[0]!行政番号取得">
                <anchor moveWithCells="1" sizeWithCells="1">
                  <from>
                    <xdr:col>4</xdr:col>
                    <xdr:colOff>527050</xdr:colOff>
                    <xdr:row>12</xdr:row>
                    <xdr:rowOff>234950</xdr:rowOff>
                  </from>
                  <to>
                    <xdr:col>8</xdr:col>
                    <xdr:colOff>25400</xdr:colOff>
                    <xdr:row>16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abSelected="1" topLeftCell="B1" zoomScale="70" zoomScaleNormal="70" workbookViewId="0">
      <selection sqref="A1:B1"/>
    </sheetView>
  </sheetViews>
  <sheetFormatPr defaultColWidth="8.81640625" defaultRowHeight="16" outlineLevelRow="1" outlineLevelCol="1" x14ac:dyDescent="0.2"/>
  <cols>
    <col min="1" max="1" width="8.6328125" style="115" hidden="1" customWidth="1"/>
    <col min="2" max="2" width="66.1796875" style="115" customWidth="1"/>
    <col min="3" max="3" width="5.90625" style="115" customWidth="1"/>
    <col min="4" max="4" width="7" style="115" hidden="1" customWidth="1" outlineLevel="1"/>
    <col min="5" max="5" width="7.90625" style="128" hidden="1" customWidth="1" outlineLevel="1"/>
    <col min="6" max="6" width="53.90625" style="115" hidden="1" customWidth="1" outlineLevel="1"/>
    <col min="7" max="7" width="8.90625" style="115" customWidth="1" collapsed="1"/>
    <col min="8" max="16384" width="8.81640625" style="115"/>
  </cols>
  <sheetData>
    <row r="1" spans="1:6" ht="24.75" customHeight="1" x14ac:dyDescent="0.2">
      <c r="A1" s="110" t="s">
        <v>419</v>
      </c>
      <c r="B1" s="110"/>
      <c r="C1" s="111"/>
      <c r="D1" s="112" t="s">
        <v>230</v>
      </c>
      <c r="E1" s="113"/>
      <c r="F1" s="114"/>
    </row>
    <row r="2" spans="1:6" ht="15" customHeight="1" x14ac:dyDescent="0.2">
      <c r="A2" s="116" t="s">
        <v>241</v>
      </c>
      <c r="B2" s="117"/>
      <c r="D2" s="118" t="s">
        <v>127</v>
      </c>
      <c r="E2" s="119"/>
      <c r="F2" s="119"/>
    </row>
    <row r="3" spans="1:6" ht="15" customHeight="1" x14ac:dyDescent="0.2">
      <c r="A3" s="120" t="s">
        <v>283</v>
      </c>
      <c r="B3" s="121" t="s">
        <v>292</v>
      </c>
      <c r="D3" s="122"/>
      <c r="E3" s="123"/>
      <c r="F3" s="119"/>
    </row>
    <row r="4" spans="1:6" ht="13.25" customHeight="1" x14ac:dyDescent="0.2">
      <c r="A4" s="120" t="s">
        <v>284</v>
      </c>
      <c r="B4" s="121" t="s">
        <v>259</v>
      </c>
      <c r="D4" s="122"/>
      <c r="E4" s="123"/>
      <c r="F4" s="119"/>
    </row>
    <row r="5" spans="1:6" x14ac:dyDescent="0.2">
      <c r="A5" s="120" t="s">
        <v>285</v>
      </c>
      <c r="B5" s="118" t="s">
        <v>281</v>
      </c>
      <c r="D5" s="122"/>
      <c r="E5" s="124" t="s">
        <v>49</v>
      </c>
      <c r="F5" s="125" t="s">
        <v>179</v>
      </c>
    </row>
    <row r="6" spans="1:6" x14ac:dyDescent="0.2">
      <c r="A6" s="120" t="s">
        <v>286</v>
      </c>
      <c r="B6" s="118" t="s">
        <v>282</v>
      </c>
      <c r="D6" s="122"/>
      <c r="E6" s="124" t="s">
        <v>50</v>
      </c>
      <c r="F6" s="125" t="s">
        <v>180</v>
      </c>
    </row>
    <row r="7" spans="1:6" x14ac:dyDescent="0.2">
      <c r="A7" s="120" t="s">
        <v>287</v>
      </c>
      <c r="B7" s="118" t="s">
        <v>202</v>
      </c>
      <c r="D7" s="122"/>
      <c r="E7" s="124" t="s">
        <v>51</v>
      </c>
      <c r="F7" s="125" t="s">
        <v>52</v>
      </c>
    </row>
    <row r="8" spans="1:6" x14ac:dyDescent="0.2">
      <c r="A8" s="120" t="s">
        <v>288</v>
      </c>
      <c r="B8" s="118" t="s">
        <v>258</v>
      </c>
      <c r="D8" s="122"/>
      <c r="E8" s="124" t="s">
        <v>53</v>
      </c>
      <c r="F8" s="125" t="s">
        <v>54</v>
      </c>
    </row>
    <row r="9" spans="1:6" x14ac:dyDescent="0.2">
      <c r="A9" s="120" t="s">
        <v>289</v>
      </c>
      <c r="B9" s="118" t="s">
        <v>54</v>
      </c>
      <c r="D9" s="122"/>
      <c r="E9" s="124" t="s">
        <v>55</v>
      </c>
      <c r="F9" s="125" t="s">
        <v>56</v>
      </c>
    </row>
    <row r="10" spans="1:6" x14ac:dyDescent="0.2">
      <c r="A10" s="120" t="s">
        <v>290</v>
      </c>
      <c r="B10" s="118" t="s">
        <v>239</v>
      </c>
      <c r="D10" s="122"/>
      <c r="E10" s="124" t="s">
        <v>87</v>
      </c>
      <c r="F10" s="125" t="s">
        <v>88</v>
      </c>
    </row>
    <row r="11" spans="1:6" x14ac:dyDescent="0.2">
      <c r="A11" s="120" t="s">
        <v>291</v>
      </c>
      <c r="B11" s="118" t="s">
        <v>105</v>
      </c>
      <c r="D11" s="122"/>
      <c r="E11" s="124"/>
      <c r="F11" s="125"/>
    </row>
    <row r="12" spans="1:6" x14ac:dyDescent="0.2">
      <c r="D12" s="122"/>
      <c r="E12" s="124" t="s">
        <v>91</v>
      </c>
      <c r="F12" s="125" t="s">
        <v>175</v>
      </c>
    </row>
    <row r="13" spans="1:6" hidden="1" outlineLevel="1" x14ac:dyDescent="0.2">
      <c r="A13" s="122" t="s">
        <v>240</v>
      </c>
      <c r="B13" s="119"/>
      <c r="D13" s="122" t="s">
        <v>128</v>
      </c>
      <c r="E13" s="124"/>
      <c r="F13" s="119"/>
    </row>
    <row r="14" spans="1:6" hidden="1" outlineLevel="1" x14ac:dyDescent="0.2">
      <c r="A14" s="120" t="s">
        <v>242</v>
      </c>
      <c r="B14" s="118" t="s">
        <v>86</v>
      </c>
      <c r="D14" s="122"/>
      <c r="E14" s="124" t="s">
        <v>57</v>
      </c>
      <c r="F14" s="125" t="s">
        <v>58</v>
      </c>
    </row>
    <row r="15" spans="1:6" hidden="1" outlineLevel="1" x14ac:dyDescent="0.2">
      <c r="A15" s="120" t="s">
        <v>243</v>
      </c>
      <c r="B15" s="118" t="s">
        <v>88</v>
      </c>
      <c r="D15" s="122"/>
      <c r="E15" s="124" t="s">
        <v>59</v>
      </c>
      <c r="F15" s="125" t="s">
        <v>60</v>
      </c>
    </row>
    <row r="16" spans="1:6" hidden="1" outlineLevel="1" x14ac:dyDescent="0.2">
      <c r="A16" s="120" t="s">
        <v>244</v>
      </c>
      <c r="B16" s="118" t="s">
        <v>89</v>
      </c>
      <c r="D16" s="122"/>
      <c r="E16" s="124" t="s">
        <v>61</v>
      </c>
      <c r="F16" s="125" t="s">
        <v>62</v>
      </c>
    </row>
    <row r="17" spans="1:6" hidden="1" outlineLevel="1" x14ac:dyDescent="0.2">
      <c r="A17" s="120" t="s">
        <v>245</v>
      </c>
      <c r="B17" s="118" t="s">
        <v>90</v>
      </c>
      <c r="D17" s="122"/>
      <c r="E17" s="124" t="s">
        <v>63</v>
      </c>
      <c r="F17" s="125" t="s">
        <v>64</v>
      </c>
    </row>
    <row r="18" spans="1:6" hidden="1" outlineLevel="1" x14ac:dyDescent="0.2">
      <c r="A18" s="120" t="s">
        <v>246</v>
      </c>
      <c r="B18" s="118" t="s">
        <v>203</v>
      </c>
      <c r="D18" s="122"/>
      <c r="E18" s="124" t="s">
        <v>65</v>
      </c>
      <c r="F18" s="125" t="s">
        <v>66</v>
      </c>
    </row>
    <row r="19" spans="1:6" hidden="1" outlineLevel="1" x14ac:dyDescent="0.2">
      <c r="A19" s="120" t="s">
        <v>247</v>
      </c>
      <c r="B19" s="118" t="s">
        <v>204</v>
      </c>
      <c r="D19" s="122"/>
      <c r="E19" s="124" t="s">
        <v>67</v>
      </c>
      <c r="F19" s="125" t="s">
        <v>68</v>
      </c>
    </row>
    <row r="20" spans="1:6" hidden="1" outlineLevel="1" x14ac:dyDescent="0.2">
      <c r="A20" s="120" t="s">
        <v>248</v>
      </c>
      <c r="B20" s="118" t="s">
        <v>205</v>
      </c>
      <c r="D20" s="122" t="s">
        <v>129</v>
      </c>
      <c r="E20" s="124"/>
      <c r="F20" s="119"/>
    </row>
    <row r="21" spans="1:6" hidden="1" outlineLevel="1" x14ac:dyDescent="0.2">
      <c r="A21" s="120" t="s">
        <v>249</v>
      </c>
      <c r="B21" s="118" t="s">
        <v>206</v>
      </c>
      <c r="D21" s="122"/>
      <c r="E21" s="124" t="s">
        <v>69</v>
      </c>
      <c r="F21" s="125" t="s">
        <v>70</v>
      </c>
    </row>
    <row r="22" spans="1:6" hidden="1" outlineLevel="1" x14ac:dyDescent="0.2">
      <c r="A22" s="120" t="s">
        <v>250</v>
      </c>
      <c r="B22" s="118" t="s">
        <v>181</v>
      </c>
      <c r="D22" s="122"/>
      <c r="E22" s="124" t="s">
        <v>71</v>
      </c>
      <c r="F22" s="125" t="s">
        <v>72</v>
      </c>
    </row>
    <row r="23" spans="1:6" hidden="1" outlineLevel="1" x14ac:dyDescent="0.2">
      <c r="A23" s="120" t="s">
        <v>251</v>
      </c>
      <c r="B23" s="118" t="s">
        <v>182</v>
      </c>
      <c r="D23" s="122"/>
      <c r="E23" s="124" t="s">
        <v>73</v>
      </c>
      <c r="F23" s="125" t="s">
        <v>74</v>
      </c>
    </row>
    <row r="24" spans="1:6" hidden="1" outlineLevel="1" x14ac:dyDescent="0.2">
      <c r="A24" s="120" t="s">
        <v>252</v>
      </c>
      <c r="B24" s="118" t="s">
        <v>207</v>
      </c>
      <c r="D24" s="122"/>
      <c r="E24" s="124" t="s">
        <v>75</v>
      </c>
      <c r="F24" s="125" t="s">
        <v>76</v>
      </c>
    </row>
    <row r="25" spans="1:6" hidden="1" outlineLevel="1" x14ac:dyDescent="0.2">
      <c r="A25" s="120" t="s">
        <v>253</v>
      </c>
      <c r="B25" s="118" t="s">
        <v>208</v>
      </c>
      <c r="D25" s="122"/>
      <c r="E25" s="124" t="s">
        <v>77</v>
      </c>
      <c r="F25" s="125" t="s">
        <v>78</v>
      </c>
    </row>
    <row r="26" spans="1:6" hidden="1" outlineLevel="1" x14ac:dyDescent="0.2">
      <c r="A26" s="120" t="s">
        <v>254</v>
      </c>
      <c r="B26" s="118" t="s">
        <v>209</v>
      </c>
      <c r="D26" s="122"/>
      <c r="E26" s="124" t="s">
        <v>79</v>
      </c>
      <c r="F26" s="125" t="s">
        <v>80</v>
      </c>
    </row>
    <row r="27" spans="1:6" hidden="1" outlineLevel="1" x14ac:dyDescent="0.2">
      <c r="A27" s="120" t="s">
        <v>255</v>
      </c>
      <c r="B27" s="118" t="s">
        <v>210</v>
      </c>
      <c r="D27" s="122"/>
      <c r="E27" s="124" t="s">
        <v>81</v>
      </c>
      <c r="F27" s="125" t="s">
        <v>82</v>
      </c>
    </row>
    <row r="28" spans="1:6" hidden="1" outlineLevel="1" x14ac:dyDescent="0.2">
      <c r="A28" s="120" t="s">
        <v>256</v>
      </c>
      <c r="B28" s="118" t="s">
        <v>211</v>
      </c>
      <c r="D28" s="122"/>
      <c r="E28" s="124" t="s">
        <v>83</v>
      </c>
      <c r="F28" s="125" t="s">
        <v>84</v>
      </c>
    </row>
    <row r="29" spans="1:6" hidden="1" outlineLevel="1" x14ac:dyDescent="0.2">
      <c r="A29" s="120" t="s">
        <v>257</v>
      </c>
      <c r="B29" s="118" t="s">
        <v>212</v>
      </c>
      <c r="D29" s="122" t="s">
        <v>85</v>
      </c>
      <c r="E29" s="124"/>
      <c r="F29" s="119"/>
    </row>
    <row r="30" spans="1:6" collapsed="1" x14ac:dyDescent="0.2">
      <c r="B30" s="126"/>
      <c r="D30" s="122"/>
      <c r="E30" s="124" t="s">
        <v>92</v>
      </c>
      <c r="F30" s="125" t="s">
        <v>176</v>
      </c>
    </row>
    <row r="31" spans="1:6" collapsed="1" x14ac:dyDescent="0.2">
      <c r="A31" s="127"/>
      <c r="D31" s="122"/>
      <c r="E31" s="124" t="s">
        <v>93</v>
      </c>
      <c r="F31" s="125" t="s">
        <v>177</v>
      </c>
    </row>
    <row r="32" spans="1:6" x14ac:dyDescent="0.2">
      <c r="D32" s="122"/>
      <c r="E32" s="124" t="s">
        <v>94</v>
      </c>
      <c r="F32" s="125" t="s">
        <v>178</v>
      </c>
    </row>
    <row r="33" spans="4:6" x14ac:dyDescent="0.2">
      <c r="D33" s="122"/>
      <c r="E33" s="124" t="s">
        <v>95</v>
      </c>
      <c r="F33" s="125" t="s">
        <v>181</v>
      </c>
    </row>
    <row r="34" spans="4:6" x14ac:dyDescent="0.2">
      <c r="D34" s="122"/>
      <c r="E34" s="124" t="s">
        <v>96</v>
      </c>
      <c r="F34" s="125" t="s">
        <v>182</v>
      </c>
    </row>
    <row r="35" spans="4:6" x14ac:dyDescent="0.2">
      <c r="D35" s="122"/>
      <c r="E35" s="124" t="s">
        <v>97</v>
      </c>
      <c r="F35" s="125" t="s">
        <v>183</v>
      </c>
    </row>
    <row r="36" spans="4:6" x14ac:dyDescent="0.2">
      <c r="D36" s="122"/>
      <c r="E36" s="124" t="s">
        <v>98</v>
      </c>
      <c r="F36" s="125" t="s">
        <v>184</v>
      </c>
    </row>
    <row r="37" spans="4:6" x14ac:dyDescent="0.2">
      <c r="D37" s="122"/>
      <c r="E37" s="124" t="s">
        <v>99</v>
      </c>
      <c r="F37" s="125" t="s">
        <v>185</v>
      </c>
    </row>
    <row r="38" spans="4:6" x14ac:dyDescent="0.2">
      <c r="D38" s="122"/>
      <c r="E38" s="124" t="s">
        <v>100</v>
      </c>
      <c r="F38" s="125" t="s">
        <v>186</v>
      </c>
    </row>
    <row r="39" spans="4:6" x14ac:dyDescent="0.2">
      <c r="D39" s="122"/>
      <c r="E39" s="124" t="s">
        <v>101</v>
      </c>
      <c r="F39" s="125" t="s">
        <v>187</v>
      </c>
    </row>
    <row r="40" spans="4:6" x14ac:dyDescent="0.2">
      <c r="D40" s="122"/>
      <c r="E40" s="124" t="s">
        <v>102</v>
      </c>
      <c r="F40" s="125" t="s">
        <v>188</v>
      </c>
    </row>
    <row r="41" spans="4:6" x14ac:dyDescent="0.2">
      <c r="D41" s="122" t="s">
        <v>103</v>
      </c>
      <c r="E41" s="124"/>
      <c r="F41" s="119"/>
    </row>
    <row r="42" spans="4:6" x14ac:dyDescent="0.2">
      <c r="D42" s="122"/>
      <c r="E42" s="124" t="s">
        <v>104</v>
      </c>
      <c r="F42" s="125" t="s">
        <v>105</v>
      </c>
    </row>
    <row r="43" spans="4:6" x14ac:dyDescent="0.2">
      <c r="D43" s="122"/>
      <c r="E43" s="124" t="s">
        <v>106</v>
      </c>
      <c r="F43" s="125" t="s">
        <v>107</v>
      </c>
    </row>
    <row r="44" spans="4:6" x14ac:dyDescent="0.2">
      <c r="D44" s="122"/>
      <c r="E44" s="124" t="s">
        <v>108</v>
      </c>
      <c r="F44" s="125" t="s">
        <v>109</v>
      </c>
    </row>
    <row r="45" spans="4:6" x14ac:dyDescent="0.2">
      <c r="D45" s="122"/>
      <c r="E45" s="124" t="s">
        <v>110</v>
      </c>
      <c r="F45" s="125" t="s">
        <v>111</v>
      </c>
    </row>
    <row r="46" spans="4:6" x14ac:dyDescent="0.2">
      <c r="D46" s="122"/>
      <c r="E46" s="124" t="s">
        <v>112</v>
      </c>
      <c r="F46" s="125" t="s">
        <v>113</v>
      </c>
    </row>
    <row r="47" spans="4:6" x14ac:dyDescent="0.2">
      <c r="D47" s="122"/>
      <c r="E47" s="124" t="s">
        <v>114</v>
      </c>
      <c r="F47" s="125" t="s">
        <v>115</v>
      </c>
    </row>
    <row r="48" spans="4:6" x14ac:dyDescent="0.2">
      <c r="D48" s="122"/>
      <c r="E48" s="124" t="s">
        <v>116</v>
      </c>
      <c r="F48" s="125" t="s">
        <v>117</v>
      </c>
    </row>
    <row r="49" spans="4:6" x14ac:dyDescent="0.2">
      <c r="D49" s="122" t="s">
        <v>118</v>
      </c>
      <c r="E49" s="124"/>
      <c r="F49" s="119"/>
    </row>
    <row r="50" spans="4:6" ht="26.25" customHeight="1" x14ac:dyDescent="0.2">
      <c r="D50" s="122"/>
      <c r="E50" s="124" t="s">
        <v>119</v>
      </c>
      <c r="F50" s="125" t="s">
        <v>120</v>
      </c>
    </row>
    <row r="51" spans="4:6" x14ac:dyDescent="0.2">
      <c r="D51" s="122"/>
      <c r="E51" s="124" t="s">
        <v>121</v>
      </c>
      <c r="F51" s="125" t="s">
        <v>122</v>
      </c>
    </row>
    <row r="52" spans="4:6" x14ac:dyDescent="0.2">
      <c r="D52" s="122"/>
      <c r="E52" s="124" t="s">
        <v>123</v>
      </c>
      <c r="F52" s="125" t="s">
        <v>124</v>
      </c>
    </row>
    <row r="53" spans="4:6" x14ac:dyDescent="0.2">
      <c r="D53" s="122"/>
      <c r="E53" s="124" t="s">
        <v>130</v>
      </c>
      <c r="F53" s="125" t="s">
        <v>131</v>
      </c>
    </row>
    <row r="54" spans="4:6" x14ac:dyDescent="0.2">
      <c r="F54" s="129"/>
    </row>
    <row r="55" spans="4:6" x14ac:dyDescent="0.2">
      <c r="F55" s="115" t="s">
        <v>233</v>
      </c>
    </row>
    <row r="57" spans="4:6" x14ac:dyDescent="0.2">
      <c r="D57" s="115" t="s">
        <v>125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4:A29 A6:A11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A1:AW22"/>
  <sheetViews>
    <sheetView showGridLines="0" topLeftCell="B1" zoomScale="70" zoomScaleNormal="70" zoomScaleSheetLayoutView="100" workbookViewId="0">
      <selection activeCell="B1" sqref="B1"/>
    </sheetView>
  </sheetViews>
  <sheetFormatPr defaultColWidth="9" defaultRowHeight="17.5" x14ac:dyDescent="0.2"/>
  <cols>
    <col min="1" max="1" width="8.6328125" style="137" hidden="1" customWidth="1"/>
    <col min="2" max="2" width="11.90625" style="137" bestFit="1" customWidth="1"/>
    <col min="3" max="3" width="39.08984375" style="137" customWidth="1"/>
    <col min="4" max="4" width="9" style="137" customWidth="1"/>
    <col min="5" max="6" width="12.81640625" style="137" customWidth="1"/>
    <col min="7" max="7" width="9" style="137" customWidth="1"/>
    <col min="8" max="9" width="9" style="137"/>
    <col min="10" max="10" width="9.81640625" style="137" bestFit="1" customWidth="1"/>
    <col min="11" max="14" width="9" style="137"/>
    <col min="15" max="15" width="11" style="137" customWidth="1"/>
    <col min="16" max="17" width="14.1796875" style="137" bestFit="1" customWidth="1"/>
    <col min="18" max="30" width="9" style="137"/>
    <col min="31" max="31" width="11" style="137" customWidth="1"/>
    <col min="32" max="44" width="9" style="137"/>
    <col min="45" max="45" width="10.1796875" style="137" customWidth="1"/>
    <col min="46" max="46" width="9" style="137"/>
    <col min="47" max="47" width="11" style="137" customWidth="1"/>
    <col min="48" max="16384" width="9" style="137"/>
  </cols>
  <sheetData>
    <row r="1" spans="2:48" s="134" customFormat="1" ht="19.5" customHeight="1" x14ac:dyDescent="0.2">
      <c r="B1" s="132"/>
      <c r="C1" s="133" t="s">
        <v>420</v>
      </c>
    </row>
    <row r="2" spans="2:48" s="134" customFormat="1" ht="16.5" customHeight="1" x14ac:dyDescent="0.2">
      <c r="B2" s="135"/>
    </row>
    <row r="3" spans="2:48" s="134" customFormat="1" ht="33" customHeight="1" x14ac:dyDescent="0.2">
      <c r="B3" s="136" t="s">
        <v>314</v>
      </c>
      <c r="C3" s="130" t="s">
        <v>329</v>
      </c>
    </row>
    <row r="4" spans="2:48" s="134" customFormat="1" ht="35" customHeight="1" x14ac:dyDescent="0.2">
      <c r="B4" s="136" t="s">
        <v>26</v>
      </c>
      <c r="C4" s="131" t="s">
        <v>332</v>
      </c>
    </row>
    <row r="9" spans="2:48" hidden="1" x14ac:dyDescent="0.2"/>
    <row r="10" spans="2:48" hidden="1" x14ac:dyDescent="0.2">
      <c r="B10" s="137" t="s">
        <v>406</v>
      </c>
      <c r="C10" s="137" t="s">
        <v>408</v>
      </c>
      <c r="D10" s="137" t="s">
        <v>392</v>
      </c>
      <c r="E10" s="137" t="s">
        <v>321</v>
      </c>
      <c r="F10" s="137" t="s">
        <v>325</v>
      </c>
      <c r="G10" s="137" t="s">
        <v>260</v>
      </c>
      <c r="H10" s="137" t="s">
        <v>329</v>
      </c>
      <c r="I10" s="137" t="s">
        <v>333</v>
      </c>
      <c r="J10" s="137" t="s">
        <v>335</v>
      </c>
      <c r="K10" s="137" t="s">
        <v>336</v>
      </c>
      <c r="L10" s="137" t="s">
        <v>337</v>
      </c>
      <c r="M10" s="137" t="s">
        <v>338</v>
      </c>
      <c r="N10" s="137" t="s">
        <v>341</v>
      </c>
      <c r="O10" s="137" t="s">
        <v>261</v>
      </c>
      <c r="P10" s="137" t="s">
        <v>343</v>
      </c>
      <c r="Q10" s="137" t="s">
        <v>349</v>
      </c>
      <c r="R10" s="137" t="s">
        <v>351</v>
      </c>
      <c r="S10" s="137" t="s">
        <v>262</v>
      </c>
      <c r="T10" s="137" t="s">
        <v>355</v>
      </c>
      <c r="U10" s="137" t="s">
        <v>357</v>
      </c>
      <c r="V10" s="137" t="s">
        <v>359</v>
      </c>
      <c r="W10" s="137" t="s">
        <v>263</v>
      </c>
      <c r="X10" s="137" t="s">
        <v>264</v>
      </c>
      <c r="Y10" s="137" t="s">
        <v>265</v>
      </c>
      <c r="Z10" s="137" t="s">
        <v>393</v>
      </c>
      <c r="AA10" s="137" t="s">
        <v>365</v>
      </c>
      <c r="AB10" s="137" t="s">
        <v>266</v>
      </c>
      <c r="AC10" s="137" t="s">
        <v>368</v>
      </c>
      <c r="AD10" s="137" t="s">
        <v>394</v>
      </c>
      <c r="AE10" s="137" t="s">
        <v>395</v>
      </c>
      <c r="AF10" s="137" t="s">
        <v>267</v>
      </c>
      <c r="AG10" s="137" t="s">
        <v>396</v>
      </c>
      <c r="AH10" s="137" t="s">
        <v>268</v>
      </c>
      <c r="AI10" s="137" t="s">
        <v>373</v>
      </c>
      <c r="AJ10" s="137" t="s">
        <v>397</v>
      </c>
      <c r="AK10" s="137" t="s">
        <v>269</v>
      </c>
      <c r="AL10" s="137" t="s">
        <v>375</v>
      </c>
      <c r="AM10" s="137" t="s">
        <v>398</v>
      </c>
      <c r="AN10" s="137" t="s">
        <v>378</v>
      </c>
      <c r="AO10" s="137" t="s">
        <v>379</v>
      </c>
      <c r="AP10" s="137" t="s">
        <v>270</v>
      </c>
      <c r="AQ10" s="137" t="s">
        <v>381</v>
      </c>
      <c r="AR10" s="137" t="s">
        <v>271</v>
      </c>
      <c r="AS10" s="137" t="s">
        <v>384</v>
      </c>
      <c r="AT10" s="137" t="s">
        <v>386</v>
      </c>
      <c r="AU10" s="137" t="s">
        <v>388</v>
      </c>
      <c r="AV10" s="137" t="s">
        <v>390</v>
      </c>
    </row>
    <row r="11" spans="2:48" hidden="1" x14ac:dyDescent="0.2">
      <c r="B11" s="137" t="s">
        <v>316</v>
      </c>
      <c r="C11" s="137" t="s">
        <v>409</v>
      </c>
      <c r="D11" s="137" t="s">
        <v>404</v>
      </c>
      <c r="E11" s="137" t="s">
        <v>322</v>
      </c>
      <c r="F11" s="137" t="s">
        <v>326</v>
      </c>
      <c r="G11" s="137" t="s">
        <v>327</v>
      </c>
      <c r="H11" s="137" t="s">
        <v>330</v>
      </c>
      <c r="I11" s="137" t="s">
        <v>334</v>
      </c>
      <c r="J11" s="137" t="s">
        <v>334</v>
      </c>
      <c r="K11" s="137" t="s">
        <v>334</v>
      </c>
      <c r="L11" s="137" t="s">
        <v>334</v>
      </c>
      <c r="M11" s="137" t="s">
        <v>339</v>
      </c>
      <c r="N11" s="137" t="s">
        <v>339</v>
      </c>
      <c r="O11" s="137" t="s">
        <v>339</v>
      </c>
      <c r="P11" s="137" t="s">
        <v>344</v>
      </c>
      <c r="Q11" s="137" t="s">
        <v>350</v>
      </c>
      <c r="R11" s="137" t="s">
        <v>352</v>
      </c>
      <c r="S11" s="137" t="s">
        <v>354</v>
      </c>
      <c r="T11" s="137" t="s">
        <v>356</v>
      </c>
      <c r="U11" s="137" t="s">
        <v>358</v>
      </c>
      <c r="V11" s="137" t="s">
        <v>360</v>
      </c>
      <c r="W11" s="137" t="s">
        <v>361</v>
      </c>
      <c r="X11" s="137" t="s">
        <v>360</v>
      </c>
      <c r="Y11" s="137" t="s">
        <v>364</v>
      </c>
      <c r="Z11" s="137" t="s">
        <v>403</v>
      </c>
      <c r="AA11" s="137" t="s">
        <v>366</v>
      </c>
      <c r="AB11" s="137" t="s">
        <v>367</v>
      </c>
      <c r="AC11" s="137" t="s">
        <v>369</v>
      </c>
      <c r="AD11" s="137" t="s">
        <v>399</v>
      </c>
      <c r="AE11" s="137" t="s">
        <v>405</v>
      </c>
      <c r="AF11" s="137" t="s">
        <v>414</v>
      </c>
      <c r="AG11" s="137" t="s">
        <v>400</v>
      </c>
      <c r="AH11" s="137" t="s">
        <v>372</v>
      </c>
      <c r="AI11" s="137" t="s">
        <v>415</v>
      </c>
      <c r="AJ11" s="137" t="s">
        <v>401</v>
      </c>
      <c r="AK11" s="137" t="s">
        <v>374</v>
      </c>
      <c r="AL11" s="137" t="s">
        <v>376</v>
      </c>
      <c r="AM11" s="137" t="s">
        <v>402</v>
      </c>
      <c r="AN11" s="137" t="s">
        <v>411</v>
      </c>
      <c r="AO11" s="137" t="s">
        <v>380</v>
      </c>
      <c r="AP11" s="137" t="s">
        <v>380</v>
      </c>
      <c r="AQ11" s="137" t="s">
        <v>382</v>
      </c>
      <c r="AR11" s="137" t="s">
        <v>383</v>
      </c>
      <c r="AS11" s="137" t="s">
        <v>385</v>
      </c>
      <c r="AT11" s="137" t="s">
        <v>387</v>
      </c>
      <c r="AU11" s="137" t="s">
        <v>389</v>
      </c>
      <c r="AV11" s="137" t="s">
        <v>391</v>
      </c>
    </row>
    <row r="12" spans="2:48" hidden="1" x14ac:dyDescent="0.2">
      <c r="B12" s="137" t="s">
        <v>317</v>
      </c>
      <c r="C12" s="137" t="s">
        <v>319</v>
      </c>
      <c r="E12" s="137" t="s">
        <v>323</v>
      </c>
      <c r="G12" s="137" t="s">
        <v>328</v>
      </c>
      <c r="H12" s="137" t="s">
        <v>331</v>
      </c>
      <c r="M12" s="137" t="s">
        <v>340</v>
      </c>
      <c r="O12" s="137" t="s">
        <v>342</v>
      </c>
      <c r="P12" s="137" t="s">
        <v>345</v>
      </c>
      <c r="R12" s="137" t="s">
        <v>353</v>
      </c>
      <c r="W12" s="137" t="s">
        <v>362</v>
      </c>
      <c r="X12" s="137" t="s">
        <v>416</v>
      </c>
      <c r="AC12" s="137" t="s">
        <v>370</v>
      </c>
      <c r="AL12" s="137" t="s">
        <v>377</v>
      </c>
    </row>
    <row r="13" spans="2:48" hidden="1" x14ac:dyDescent="0.2">
      <c r="B13" s="137" t="s">
        <v>318</v>
      </c>
      <c r="C13" s="137" t="s">
        <v>320</v>
      </c>
      <c r="E13" s="137" t="s">
        <v>412</v>
      </c>
      <c r="H13" s="137" t="s">
        <v>332</v>
      </c>
      <c r="O13" s="137" t="s">
        <v>407</v>
      </c>
      <c r="P13" s="137" t="s">
        <v>346</v>
      </c>
      <c r="W13" s="137" t="s">
        <v>363</v>
      </c>
      <c r="X13" s="137" t="s">
        <v>417</v>
      </c>
      <c r="AC13" s="137" t="s">
        <v>371</v>
      </c>
    </row>
    <row r="14" spans="2:48" hidden="1" x14ac:dyDescent="0.2">
      <c r="E14" s="137" t="s">
        <v>324</v>
      </c>
      <c r="P14" s="137" t="s">
        <v>347</v>
      </c>
      <c r="AC14" s="137" t="s">
        <v>367</v>
      </c>
    </row>
    <row r="15" spans="2:48" hidden="1" x14ac:dyDescent="0.2">
      <c r="P15" s="137" t="s">
        <v>348</v>
      </c>
    </row>
    <row r="16" spans="2:48" hidden="1" x14ac:dyDescent="0.2"/>
    <row r="17" spans="2:49" hidden="1" x14ac:dyDescent="0.2">
      <c r="B17" s="137" t="s">
        <v>406</v>
      </c>
      <c r="D17" s="137" t="s">
        <v>408</v>
      </c>
      <c r="E17" s="137" t="s">
        <v>392</v>
      </c>
      <c r="F17" s="137" t="s">
        <v>321</v>
      </c>
      <c r="G17" s="137" t="s">
        <v>325</v>
      </c>
      <c r="H17" s="137" t="s">
        <v>260</v>
      </c>
      <c r="I17" s="137" t="s">
        <v>329</v>
      </c>
      <c r="J17" s="137" t="s">
        <v>333</v>
      </c>
      <c r="K17" s="137" t="s">
        <v>335</v>
      </c>
      <c r="L17" s="137" t="s">
        <v>336</v>
      </c>
      <c r="M17" s="137" t="s">
        <v>337</v>
      </c>
      <c r="N17" s="137" t="s">
        <v>338</v>
      </c>
      <c r="O17" s="137" t="s">
        <v>341</v>
      </c>
      <c r="P17" s="137" t="s">
        <v>261</v>
      </c>
      <c r="Q17" s="137" t="s">
        <v>343</v>
      </c>
      <c r="R17" s="137" t="s">
        <v>349</v>
      </c>
      <c r="S17" s="137" t="s">
        <v>351</v>
      </c>
      <c r="T17" s="137" t="s">
        <v>262</v>
      </c>
      <c r="U17" s="137" t="s">
        <v>355</v>
      </c>
      <c r="V17" s="137" t="s">
        <v>357</v>
      </c>
      <c r="W17" s="137" t="s">
        <v>359</v>
      </c>
      <c r="X17" s="137" t="s">
        <v>263</v>
      </c>
      <c r="Y17" s="137" t="s">
        <v>264</v>
      </c>
      <c r="Z17" s="137" t="s">
        <v>265</v>
      </c>
      <c r="AA17" s="137" t="s">
        <v>393</v>
      </c>
      <c r="AB17" s="137" t="s">
        <v>365</v>
      </c>
      <c r="AC17" s="137" t="s">
        <v>266</v>
      </c>
      <c r="AD17" s="137" t="s">
        <v>368</v>
      </c>
      <c r="AE17" s="137" t="s">
        <v>394</v>
      </c>
      <c r="AF17" s="137" t="s">
        <v>395</v>
      </c>
      <c r="AG17" s="137" t="s">
        <v>267</v>
      </c>
      <c r="AH17" s="137" t="s">
        <v>396</v>
      </c>
      <c r="AI17" s="137" t="s">
        <v>268</v>
      </c>
      <c r="AJ17" s="137" t="s">
        <v>373</v>
      </c>
      <c r="AK17" s="137" t="s">
        <v>397</v>
      </c>
      <c r="AL17" s="137" t="s">
        <v>269</v>
      </c>
      <c r="AM17" s="137" t="s">
        <v>375</v>
      </c>
      <c r="AN17" s="137" t="s">
        <v>398</v>
      </c>
      <c r="AO17" s="137" t="s">
        <v>378</v>
      </c>
      <c r="AP17" s="137" t="s">
        <v>379</v>
      </c>
      <c r="AQ17" s="137" t="s">
        <v>270</v>
      </c>
      <c r="AR17" s="137" t="s">
        <v>381</v>
      </c>
      <c r="AS17" s="137" t="s">
        <v>271</v>
      </c>
      <c r="AT17" s="137" t="s">
        <v>384</v>
      </c>
      <c r="AU17" s="137" t="s">
        <v>386</v>
      </c>
      <c r="AV17" s="137" t="s">
        <v>388</v>
      </c>
      <c r="AW17" s="137" t="s">
        <v>390</v>
      </c>
    </row>
    <row r="18" spans="2:49" hidden="1" x14ac:dyDescent="0.2">
      <c r="B18" s="137" t="s">
        <v>316</v>
      </c>
      <c r="D18" s="137" t="s">
        <v>409</v>
      </c>
      <c r="E18" s="137" t="s">
        <v>404</v>
      </c>
      <c r="F18" s="137" t="s">
        <v>322</v>
      </c>
      <c r="G18" s="137" t="s">
        <v>326</v>
      </c>
      <c r="H18" s="137" t="s">
        <v>327</v>
      </c>
      <c r="I18" s="137" t="s">
        <v>330</v>
      </c>
      <c r="J18" s="137" t="s">
        <v>334</v>
      </c>
      <c r="K18" s="137" t="s">
        <v>334</v>
      </c>
      <c r="L18" s="137" t="s">
        <v>334</v>
      </c>
      <c r="M18" s="137" t="s">
        <v>334</v>
      </c>
      <c r="N18" s="137" t="s">
        <v>339</v>
      </c>
      <c r="O18" s="137" t="s">
        <v>339</v>
      </c>
      <c r="P18" s="137" t="s">
        <v>339</v>
      </c>
      <c r="Q18" s="137" t="s">
        <v>344</v>
      </c>
      <c r="R18" s="137" t="s">
        <v>350</v>
      </c>
      <c r="S18" s="137" t="s">
        <v>352</v>
      </c>
      <c r="T18" s="137" t="s">
        <v>354</v>
      </c>
      <c r="U18" s="137" t="s">
        <v>356</v>
      </c>
      <c r="V18" s="137" t="s">
        <v>358</v>
      </c>
      <c r="W18" s="137" t="s">
        <v>360</v>
      </c>
      <c r="X18" s="137" t="s">
        <v>361</v>
      </c>
      <c r="Y18" s="137" t="s">
        <v>360</v>
      </c>
      <c r="Z18" s="137" t="s">
        <v>364</v>
      </c>
      <c r="AA18" s="137" t="s">
        <v>403</v>
      </c>
      <c r="AB18" s="137" t="s">
        <v>366</v>
      </c>
      <c r="AC18" s="137" t="s">
        <v>367</v>
      </c>
      <c r="AD18" s="137" t="s">
        <v>369</v>
      </c>
      <c r="AE18" s="137" t="s">
        <v>399</v>
      </c>
      <c r="AF18" s="137" t="s">
        <v>405</v>
      </c>
      <c r="AG18" s="137" t="s">
        <v>414</v>
      </c>
      <c r="AH18" s="137" t="s">
        <v>400</v>
      </c>
      <c r="AI18" s="137" t="s">
        <v>372</v>
      </c>
      <c r="AJ18" s="137" t="s">
        <v>415</v>
      </c>
      <c r="AK18" s="137" t="s">
        <v>401</v>
      </c>
      <c r="AL18" s="137" t="s">
        <v>374</v>
      </c>
      <c r="AM18" s="137" t="s">
        <v>376</v>
      </c>
      <c r="AN18" s="137" t="s">
        <v>402</v>
      </c>
      <c r="AO18" s="137" t="s">
        <v>411</v>
      </c>
      <c r="AP18" s="137" t="s">
        <v>380</v>
      </c>
      <c r="AQ18" s="137" t="s">
        <v>380</v>
      </c>
      <c r="AR18" s="137" t="s">
        <v>382</v>
      </c>
      <c r="AS18" s="137" t="s">
        <v>383</v>
      </c>
      <c r="AT18" s="137" t="s">
        <v>385</v>
      </c>
      <c r="AU18" s="137" t="s">
        <v>387</v>
      </c>
      <c r="AV18" s="137" t="s">
        <v>389</v>
      </c>
      <c r="AW18" s="137" t="s">
        <v>391</v>
      </c>
    </row>
    <row r="19" spans="2:49" hidden="1" x14ac:dyDescent="0.2">
      <c r="B19" s="137" t="s">
        <v>317</v>
      </c>
      <c r="D19" s="137" t="s">
        <v>319</v>
      </c>
      <c r="F19" s="137" t="s">
        <v>323</v>
      </c>
      <c r="H19" s="137" t="s">
        <v>328</v>
      </c>
      <c r="I19" s="137" t="s">
        <v>331</v>
      </c>
      <c r="N19" s="137" t="s">
        <v>340</v>
      </c>
      <c r="P19" s="137" t="s">
        <v>342</v>
      </c>
      <c r="Q19" s="137" t="s">
        <v>345</v>
      </c>
      <c r="S19" s="137" t="s">
        <v>353</v>
      </c>
      <c r="X19" s="137" t="s">
        <v>362</v>
      </c>
      <c r="Y19" s="137" t="s">
        <v>416</v>
      </c>
      <c r="AD19" s="137" t="s">
        <v>370</v>
      </c>
      <c r="AM19" s="137" t="s">
        <v>377</v>
      </c>
    </row>
    <row r="20" spans="2:49" hidden="1" x14ac:dyDescent="0.2">
      <c r="B20" s="137" t="s">
        <v>318</v>
      </c>
      <c r="D20" s="137" t="s">
        <v>320</v>
      </c>
      <c r="F20" s="137" t="s">
        <v>412</v>
      </c>
      <c r="I20" s="137" t="s">
        <v>332</v>
      </c>
      <c r="P20" s="137" t="s">
        <v>407</v>
      </c>
      <c r="Q20" s="137" t="s">
        <v>346</v>
      </c>
      <c r="X20" s="137" t="s">
        <v>363</v>
      </c>
      <c r="Y20" s="137" t="s">
        <v>417</v>
      </c>
      <c r="AD20" s="137" t="s">
        <v>371</v>
      </c>
    </row>
    <row r="21" spans="2:49" hidden="1" x14ac:dyDescent="0.2">
      <c r="F21" s="137" t="s">
        <v>324</v>
      </c>
      <c r="Q21" s="137" t="s">
        <v>347</v>
      </c>
      <c r="AD21" s="137" t="s">
        <v>367</v>
      </c>
    </row>
    <row r="22" spans="2:49" hidden="1" x14ac:dyDescent="0.2">
      <c r="Q22" s="137" t="s">
        <v>348</v>
      </c>
    </row>
  </sheetData>
  <phoneticPr fontId="4"/>
  <dataValidations count="2">
    <dataValidation type="list" allowBlank="1" showInputMessage="1" showErrorMessage="1" sqref="C3" xr:uid="{00000000-0002-0000-0200-000000000000}">
      <formula1>$B$10:$AV$10</formula1>
    </dataValidation>
    <dataValidation type="list" allowBlank="1" showInputMessage="1" showErrorMessage="1" errorTitle="ご注意" error="プルダウンリストからご選択ください。" sqref="C4" xr:uid="{00000000-0002-0000-0200-000001000000}">
      <formula1>INDIRECT($C$3)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0"/>
    <pageSetUpPr fitToPage="1"/>
  </sheetPr>
  <dimension ref="A1:IN41"/>
  <sheetViews>
    <sheetView showGridLines="0" topLeftCell="B1" zoomScale="70" zoomScaleNormal="70" zoomScaleSheetLayoutView="80" workbookViewId="0">
      <selection activeCell="B1" sqref="B1"/>
    </sheetView>
  </sheetViews>
  <sheetFormatPr defaultColWidth="9" defaultRowHeight="14.5" x14ac:dyDescent="0.2"/>
  <cols>
    <col min="1" max="1" width="8.6328125" style="146" hidden="1" customWidth="1"/>
    <col min="2" max="2" width="7.36328125" style="148" customWidth="1"/>
    <col min="3" max="3" width="21.36328125" style="148" customWidth="1"/>
    <col min="4" max="4" width="28.81640625" style="148" customWidth="1"/>
    <col min="5" max="5" width="30.81640625" style="148" customWidth="1"/>
    <col min="6" max="6" width="22.81640625" style="148" customWidth="1"/>
    <col min="7" max="16384" width="9" style="148"/>
  </cols>
  <sheetData>
    <row r="1" spans="1:248" ht="17.5" x14ac:dyDescent="0.2">
      <c r="B1" s="147" t="s">
        <v>293</v>
      </c>
    </row>
    <row r="2" spans="1:248" s="149" customFormat="1" x14ac:dyDescent="0.2">
      <c r="A2" s="146"/>
      <c r="B2" s="151"/>
      <c r="C2" s="150"/>
      <c r="D2" s="150"/>
    </row>
    <row r="3" spans="1:248" ht="16.5" customHeight="1" x14ac:dyDescent="0.2">
      <c r="B3" s="152" t="s">
        <v>26</v>
      </c>
      <c r="C3" s="153"/>
      <c r="D3" s="154" t="str">
        <f>IF(ｼｰﾄ0!C4="","",ｼｰﾄ0!C3 &amp; (ｼｰﾄ0!C4))</f>
        <v>福島県いわき</v>
      </c>
      <c r="E3" s="154"/>
      <c r="F3" s="154"/>
      <c r="IN3" s="149">
        <v>1</v>
      </c>
    </row>
    <row r="4" spans="1:248" ht="54" customHeight="1" x14ac:dyDescent="0.2">
      <c r="B4" s="152" t="s">
        <v>27</v>
      </c>
      <c r="C4" s="153"/>
      <c r="D4" s="155" t="s">
        <v>294</v>
      </c>
      <c r="E4" s="156" t="s">
        <v>413</v>
      </c>
      <c r="F4" s="157" t="s">
        <v>295</v>
      </c>
    </row>
    <row r="5" spans="1:248" ht="26" customHeight="1" x14ac:dyDescent="0.2">
      <c r="B5" s="158" t="s">
        <v>37</v>
      </c>
      <c r="C5" s="158"/>
      <c r="D5" s="138" t="s">
        <v>425</v>
      </c>
      <c r="E5" s="159"/>
      <c r="F5" s="139" t="s">
        <v>428</v>
      </c>
    </row>
    <row r="6" spans="1:248" ht="26" customHeight="1" x14ac:dyDescent="0.2">
      <c r="B6" s="160" t="s">
        <v>165</v>
      </c>
      <c r="C6" s="160"/>
      <c r="D6" s="140" t="s">
        <v>426</v>
      </c>
      <c r="E6" s="161"/>
      <c r="F6" s="141" t="s">
        <v>429</v>
      </c>
    </row>
    <row r="7" spans="1:248" ht="25" customHeight="1" x14ac:dyDescent="0.2">
      <c r="B7" s="162" t="s">
        <v>29</v>
      </c>
      <c r="C7" s="162"/>
      <c r="D7" s="140"/>
      <c r="E7" s="161"/>
      <c r="F7" s="141"/>
    </row>
    <row r="8" spans="1:248" ht="27" customHeight="1" x14ac:dyDescent="0.2">
      <c r="B8" s="163" t="s">
        <v>146</v>
      </c>
      <c r="C8" s="164"/>
      <c r="D8" s="140" t="s">
        <v>427</v>
      </c>
      <c r="E8" s="161"/>
      <c r="F8" s="141" t="s">
        <v>430</v>
      </c>
    </row>
    <row r="9" spans="1:248" ht="26.25" customHeight="1" x14ac:dyDescent="0.2">
      <c r="B9" s="165" t="s">
        <v>298</v>
      </c>
      <c r="C9" s="166"/>
      <c r="D9" s="140" t="s">
        <v>427</v>
      </c>
      <c r="E9" s="167"/>
      <c r="F9" s="141" t="s">
        <v>431</v>
      </c>
    </row>
    <row r="10" spans="1:248" ht="30" customHeight="1" x14ac:dyDescent="0.2">
      <c r="B10" s="165" t="s">
        <v>418</v>
      </c>
      <c r="C10" s="168"/>
      <c r="D10" s="142"/>
      <c r="E10" s="169"/>
      <c r="F10" s="142"/>
    </row>
    <row r="11" spans="1:248" ht="29.25" customHeight="1" x14ac:dyDescent="0.2">
      <c r="B11" s="170" t="s">
        <v>38</v>
      </c>
      <c r="C11" s="171" t="s">
        <v>148</v>
      </c>
      <c r="D11" s="143">
        <v>7</v>
      </c>
      <c r="E11" s="143"/>
      <c r="F11" s="144"/>
    </row>
    <row r="12" spans="1:248" ht="30" customHeight="1" x14ac:dyDescent="0.2">
      <c r="B12" s="170"/>
      <c r="C12" s="172" t="s">
        <v>147</v>
      </c>
      <c r="D12" s="173"/>
      <c r="E12" s="143"/>
      <c r="F12" s="145"/>
    </row>
    <row r="13" spans="1:248" ht="30.75" customHeight="1" x14ac:dyDescent="0.2">
      <c r="B13" s="170"/>
      <c r="C13" s="171" t="s">
        <v>299</v>
      </c>
      <c r="D13" s="173"/>
      <c r="E13" s="173"/>
      <c r="F13" s="144">
        <v>1</v>
      </c>
    </row>
    <row r="14" spans="1:248" ht="19.5" customHeight="1" x14ac:dyDescent="0.2">
      <c r="B14" s="174"/>
      <c r="C14" s="175" t="s">
        <v>36</v>
      </c>
      <c r="D14" s="176"/>
      <c r="E14" s="176"/>
      <c r="F14" s="176"/>
    </row>
    <row r="15" spans="1:248" ht="19.5" customHeight="1" x14ac:dyDescent="0.2">
      <c r="B15" s="174"/>
      <c r="C15" s="175" t="s">
        <v>195</v>
      </c>
      <c r="D15" s="176"/>
      <c r="E15" s="176"/>
      <c r="F15" s="176"/>
    </row>
    <row r="16" spans="1:248" ht="19.5" customHeight="1" x14ac:dyDescent="0.2">
      <c r="B16" s="174"/>
      <c r="C16" s="175" t="s">
        <v>39</v>
      </c>
      <c r="D16" s="176"/>
      <c r="E16" s="177"/>
      <c r="F16" s="176"/>
    </row>
    <row r="17" spans="2:6" ht="19.5" customHeight="1" x14ac:dyDescent="0.2">
      <c r="B17" s="174"/>
      <c r="C17" s="175" t="s">
        <v>41</v>
      </c>
      <c r="D17" s="176"/>
      <c r="E17" s="176"/>
      <c r="F17" s="176"/>
    </row>
    <row r="18" spans="2:6" ht="19.5" customHeight="1" x14ac:dyDescent="0.2">
      <c r="B18" s="174"/>
      <c r="C18" s="175" t="s">
        <v>40</v>
      </c>
      <c r="D18" s="176"/>
      <c r="E18" s="176"/>
      <c r="F18" s="176"/>
    </row>
    <row r="19" spans="2:6" ht="19.5" customHeight="1" x14ac:dyDescent="0.2">
      <c r="B19" s="174"/>
      <c r="C19" s="175" t="s">
        <v>134</v>
      </c>
      <c r="D19" s="176"/>
      <c r="E19" s="176"/>
      <c r="F19" s="178"/>
    </row>
    <row r="20" spans="2:6" ht="19.5" customHeight="1" x14ac:dyDescent="0.2">
      <c r="B20" s="174"/>
      <c r="C20" s="179" t="s">
        <v>196</v>
      </c>
      <c r="D20" s="176"/>
      <c r="E20" s="176"/>
      <c r="F20" s="176"/>
    </row>
    <row r="21" spans="2:6" ht="19.5" customHeight="1" x14ac:dyDescent="0.2">
      <c r="B21" s="174"/>
      <c r="C21" s="179" t="s">
        <v>214</v>
      </c>
      <c r="D21" s="176"/>
      <c r="E21" s="176"/>
      <c r="F21" s="176"/>
    </row>
    <row r="22" spans="2:6" ht="19.5" customHeight="1" x14ac:dyDescent="0.2">
      <c r="B22" s="174"/>
      <c r="C22" s="179" t="s">
        <v>301</v>
      </c>
      <c r="D22" s="176"/>
      <c r="E22" s="176"/>
      <c r="F22" s="176"/>
    </row>
    <row r="23" spans="2:6" ht="19.5" customHeight="1" x14ac:dyDescent="0.2">
      <c r="B23" s="180"/>
      <c r="C23" s="179" t="s">
        <v>307</v>
      </c>
      <c r="D23" s="176"/>
      <c r="E23" s="176"/>
      <c r="F23" s="178"/>
    </row>
    <row r="24" spans="2:6" ht="12" customHeight="1" x14ac:dyDescent="0.2">
      <c r="C24" s="181" t="s">
        <v>174</v>
      </c>
      <c r="D24" s="182" t="s">
        <v>296</v>
      </c>
      <c r="E24" s="183"/>
      <c r="F24" s="184"/>
    </row>
    <row r="25" spans="2:6" ht="12" customHeight="1" x14ac:dyDescent="0.2">
      <c r="C25" s="185"/>
      <c r="D25" s="186" t="s">
        <v>170</v>
      </c>
      <c r="E25" s="183"/>
      <c r="F25" s="187"/>
    </row>
    <row r="26" spans="2:6" ht="12" customHeight="1" x14ac:dyDescent="0.2">
      <c r="C26" s="188"/>
      <c r="D26" s="186"/>
      <c r="E26" s="183"/>
      <c r="F26" s="187"/>
    </row>
    <row r="27" spans="2:6" ht="12" customHeight="1" x14ac:dyDescent="0.2">
      <c r="D27" s="189"/>
      <c r="E27" s="183"/>
      <c r="F27" s="187"/>
    </row>
    <row r="28" spans="2:6" ht="12" customHeight="1" x14ac:dyDescent="0.2">
      <c r="D28" s="190"/>
      <c r="E28" s="191"/>
      <c r="F28" s="192"/>
    </row>
    <row r="40" spans="3:3" x14ac:dyDescent="0.2">
      <c r="C40" s="185"/>
    </row>
    <row r="41" spans="3:3" x14ac:dyDescent="0.2">
      <c r="C41" s="185"/>
    </row>
  </sheetData>
  <sheetProtection formatCells="0"/>
  <mergeCells count="15">
    <mergeCell ref="D25:F25"/>
    <mergeCell ref="D26:F26"/>
    <mergeCell ref="D27:F27"/>
    <mergeCell ref="D28:F28"/>
    <mergeCell ref="B7:C7"/>
    <mergeCell ref="B8:C8"/>
    <mergeCell ref="B9:C9"/>
    <mergeCell ref="B10:C10"/>
    <mergeCell ref="B11:B23"/>
    <mergeCell ref="D24:F24"/>
    <mergeCell ref="B3:C3"/>
    <mergeCell ref="D3:F3"/>
    <mergeCell ref="B4:C4"/>
    <mergeCell ref="B5:C5"/>
    <mergeCell ref="B6:C6"/>
  </mergeCells>
  <phoneticPr fontId="4"/>
  <conditionalFormatting sqref="D13">
    <cfRule type="expression" dxfId="7" priority="26">
      <formula>$D$5&lt;&gt;""</formula>
    </cfRule>
  </conditionalFormatting>
  <conditionalFormatting sqref="D12">
    <cfRule type="expression" dxfId="6" priority="24">
      <formula>$D$5&lt;&gt;""</formula>
    </cfRule>
  </conditionalFormatting>
  <conditionalFormatting sqref="E13">
    <cfRule type="expression" dxfId="5" priority="22">
      <formula>$D$5&lt;&gt;""</formula>
    </cfRule>
  </conditionalFormatting>
  <conditionalFormatting sqref="F12">
    <cfRule type="expression" dxfId="4" priority="1">
      <formula>$D$4&lt;&gt;""</formula>
    </cfRule>
  </conditionalFormatting>
  <dataValidations xWindow="975" yWindow="680" count="10">
    <dataValidation type="textLength" allowBlank="1" showInputMessage="1" showErrorMessage="1" promptTitle="ご注意" prompt="下記の記載例に従いご記入してください。_x000a_　形式と異なる場合はエラー表示が出ます。_x000a__x000a_　●H3～H30　　　何月は不要です_x000a__x000a_　　_x000a__x000a_" sqref="E8:F8" xr:uid="{00000000-0002-0000-0500-000000000000}">
      <formula1>4</formula1>
      <formula2>8</formula2>
    </dataValidation>
    <dataValidation type="textLength" allowBlank="1" showInputMessage="1" showErrorMessage="1" promptTitle="記入例と同じく形式で記載してください。半角大文字" prompt="_x000a_　記入例：　S59 　_x000a_　　　　　　　　H29　_x000a_　　　　　　　　 R2_x000a_  " sqref="F9" xr:uid="{E6996960-7765-42A9-AD1C-A0226CAF3D0C}">
      <formula1>2</formula1>
      <formula2>3</formula2>
    </dataValidation>
    <dataValidation allowBlank="1" showInputMessage="1" showErrorMessage="1" promptTitle="記入例と同じ形式で記載してください。英数半角大文字" prompt="_x000a_記入例_x000a_　　　　　H28～R2_x000a_          H24～H28_x000a_" sqref="E9" xr:uid="{00000000-0002-0000-0500-000002000000}"/>
    <dataValidation allowBlank="1" showInputMessage="1" showErrorMessage="1" promptTitle="記入例と同じ形式で記載してください。英数半角大文字" prompt="記入例_x000a_　　　　　S50～R2_x000a_          H2～R1_x000a_" sqref="D9" xr:uid="{B851812B-DD27-4690-A236-E1CB20F63134}"/>
    <dataValidation type="textLength" allowBlank="1" showInputMessage="1" showErrorMessage="1" promptTitle="ご注意" prompt="下記の記載例に従いご記入してください。形式と異なる場合はエラー表示が出ます。_x000a__x000a_　●H3～H30　　何月は不要です_x000a__x000a_　　_x000a__x000a_" sqref="D8" xr:uid="{45478919-A3BC-4B6B-87B4-A851C41925AA}">
      <formula1>4</formula1>
      <formula2>8</formula2>
    </dataValidation>
    <dataValidation type="custom" allowBlank="1" showInputMessage="1" showErrorMessage="1" error="沈下量の数値は、小数点第２位までご記入ください。_x000a__x000a_例：2.22  3.64 11.03 0.55_x000a_隆起量の数値は、 例えば、-3.05_x000a_ -0.45 _x000a_とご記入ください。_x000a_" sqref="D12:D13 E13" xr:uid="{00000000-0002-0000-0500-000005000000}">
      <formula1>D12=ROUNDDOWN(D12,2)</formula1>
    </dataValidation>
    <dataValidation type="custom" allowBlank="1" showInputMessage="1" showErrorMessage="1" errorTitle="ご注意" error="沈下量の数値は、小数点第２位までご記入ください。_x000a__x000a_12.56  19.08_x000a_5.03    14.10" sqref="E11:E12" xr:uid="{00000000-0002-0000-0500-000006000000}">
      <formula1>E11=ROUNDDOWN(E11,2)</formula1>
    </dataValidation>
    <dataValidation type="custom" allowBlank="1" showInputMessage="1" showErrorMessage="1" error="沈下量の数値は、小数点第２位までご記入ください。_x000a__x000a_例：2.22  3.64 11.03 0.55_x000a__x000a_隆起量の数値は、 例えば、_x000a_-3.05  -0.45 _x000a_とご記入ください。_x000a_" sqref="D14:D23 F14:F23 E14:E15 E17:E23" xr:uid="{00000000-0002-0000-0500-000007000000}">
      <formula1>D14=ROUNDDOWN(D14,2)</formula1>
    </dataValidation>
    <dataValidation type="custom" allowBlank="1" showInputMessage="1" showErrorMessage="1" error="小数点第三位は切り捨てしてください_x000a__x000a_例：　3.55_x000a_　　　　10.3０_x000a_" promptTitle="ご注意" prompt="累計沈下量は、少数第２位まで記載してください。_x000a_第３位以下切り捨てです。_x000a_例　123.02, 46.59, 30.00" sqref="D11 F11" xr:uid="{3CCACFC3-D9EE-4E69-ABD9-668285338ACF}">
      <formula1>D11=ROUNDDOWN(D11,2)</formula1>
    </dataValidation>
    <dataValidation type="custom" imeMode="halfAlpha" allowBlank="1" showInputMessage="1" showErrorMessage="1" prompt="沈下量は、下記例と同じく少数第２位まで記載してください。_x000a_第３位以下切り捨てです。_x000a_例　2.02,  4.59,  3.00_x000a__x000a_隆起量の場合はマイナス (-) を入力してください。                          例   　-4.03   -2.00" sqref="F13" xr:uid="{EAA0A577-3452-476D-A78E-E2DAB9415BAE}">
      <formula1>F13=ROUNDDOWN(F13,2)</formula1>
    </dataValidation>
  </dataValidations>
  <pageMargins left="0.70866141732283472" right="0.55118110236220474" top="0.70866141732283472" bottom="0.6692913385826772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0"/>
    <pageSetUpPr fitToPage="1"/>
  </sheetPr>
  <dimension ref="A1:R92"/>
  <sheetViews>
    <sheetView showGridLines="0" zoomScale="70" zoomScaleNormal="70" zoomScaleSheetLayoutView="90" workbookViewId="0">
      <pane xSplit="1" ySplit="5" topLeftCell="B6" activePane="bottomRight" state="frozen"/>
      <selection activeCell="N40" sqref="N40"/>
      <selection pane="topRight" activeCell="N40" sqref="N40"/>
      <selection pane="bottomLeft" activeCell="N40" sqref="N40"/>
      <selection pane="bottomRight" activeCell="B2" sqref="B2:C2"/>
    </sheetView>
  </sheetViews>
  <sheetFormatPr defaultColWidth="9" defaultRowHeight="14.5" x14ac:dyDescent="0.2"/>
  <cols>
    <col min="1" max="1" width="8.6328125" style="213" hidden="1" customWidth="1"/>
    <col min="2" max="2" width="16.6328125" style="213" customWidth="1"/>
    <col min="3" max="3" width="12.81640625" style="213" customWidth="1"/>
    <col min="4" max="4" width="10.36328125" style="213" customWidth="1"/>
    <col min="5" max="8" width="8.81640625" style="213" customWidth="1"/>
    <col min="9" max="12" width="12" style="213" customWidth="1"/>
    <col min="13" max="16384" width="9" style="213"/>
  </cols>
  <sheetData>
    <row r="1" spans="1:18" s="188" customFormat="1" ht="17.5" x14ac:dyDescent="0.2">
      <c r="B1" s="147" t="s">
        <v>423</v>
      </c>
    </row>
    <row r="2" spans="1:18" s="188" customFormat="1" ht="15" thickBot="1" x14ac:dyDescent="0.25">
      <c r="A2" s="199"/>
      <c r="B2" s="201" t="str">
        <f>IF(ｼｰﾄ0!C4="","",ｼｰﾄ0!C3   &amp; (ｼｰﾄ0!C4) )</f>
        <v>福島県いわき</v>
      </c>
      <c r="C2" s="201"/>
      <c r="D2" s="150"/>
      <c r="E2" s="200"/>
      <c r="F2" s="200"/>
      <c r="G2" s="200"/>
      <c r="H2" s="200"/>
    </row>
    <row r="3" spans="1:18" ht="48.5" customHeight="1" x14ac:dyDescent="0.2">
      <c r="A3" s="202"/>
      <c r="B3" s="203" t="s">
        <v>436</v>
      </c>
      <c r="C3" s="204" t="s">
        <v>201</v>
      </c>
      <c r="D3" s="205"/>
      <c r="E3" s="206" t="s">
        <v>309</v>
      </c>
      <c r="F3" s="207"/>
      <c r="G3" s="207"/>
      <c r="H3" s="208"/>
      <c r="I3" s="209" t="s">
        <v>437</v>
      </c>
      <c r="J3" s="210"/>
      <c r="K3" s="211" t="s">
        <v>438</v>
      </c>
      <c r="L3" s="212"/>
    </row>
    <row r="4" spans="1:18" ht="37.5" customHeight="1" x14ac:dyDescent="0.2">
      <c r="A4" s="202"/>
      <c r="B4" s="214"/>
      <c r="C4" s="215"/>
      <c r="D4" s="216" t="s">
        <v>302</v>
      </c>
      <c r="E4" s="217" t="s">
        <v>238</v>
      </c>
      <c r="F4" s="218" t="s">
        <v>237</v>
      </c>
      <c r="G4" s="218" t="s">
        <v>126</v>
      </c>
      <c r="H4" s="216" t="s">
        <v>223</v>
      </c>
      <c r="I4" s="219" t="s">
        <v>273</v>
      </c>
      <c r="J4" s="220" t="s">
        <v>274</v>
      </c>
      <c r="K4" s="219" t="s">
        <v>297</v>
      </c>
      <c r="L4" s="221" t="s">
        <v>275</v>
      </c>
    </row>
    <row r="5" spans="1:18" ht="29" customHeight="1" thickBot="1" x14ac:dyDescent="0.25">
      <c r="A5" s="202"/>
      <c r="B5" s="222"/>
      <c r="C5" s="223"/>
      <c r="D5" s="224"/>
      <c r="E5" s="225"/>
      <c r="F5" s="226"/>
      <c r="G5" s="226"/>
      <c r="H5" s="224"/>
      <c r="I5" s="227" t="s">
        <v>276</v>
      </c>
      <c r="J5" s="228" t="s">
        <v>279</v>
      </c>
      <c r="K5" s="229" t="s">
        <v>278</v>
      </c>
      <c r="L5" s="230" t="s">
        <v>277</v>
      </c>
    </row>
    <row r="6" spans="1:18" ht="19.5" customHeight="1" thickTop="1" x14ac:dyDescent="0.2">
      <c r="A6" s="202">
        <f>IF(COUNTIF(E6:E65,"/")&gt;=1,1,"")</f>
        <v>1</v>
      </c>
      <c r="B6" s="193" t="s">
        <v>432</v>
      </c>
      <c r="C6" s="194"/>
      <c r="D6" s="194"/>
      <c r="E6" s="195" t="s">
        <v>433</v>
      </c>
      <c r="F6" s="195" t="s">
        <v>433</v>
      </c>
      <c r="G6" s="195" t="s">
        <v>433</v>
      </c>
      <c r="H6" s="195" t="s">
        <v>433</v>
      </c>
      <c r="I6" s="195"/>
      <c r="J6" s="195"/>
      <c r="K6" s="195" t="s">
        <v>226</v>
      </c>
      <c r="L6" s="195"/>
    </row>
    <row r="7" spans="1:18" ht="19.5" hidden="1" customHeight="1" x14ac:dyDescent="0.2">
      <c r="A7" s="202" t="str">
        <f>IF(COUNTIF(E6:E65,"-")&gt;=1,2,"")</f>
        <v/>
      </c>
      <c r="B7" s="193"/>
      <c r="C7" s="194"/>
      <c r="D7" s="194"/>
      <c r="E7" s="195"/>
      <c r="F7" s="195"/>
      <c r="G7" s="195"/>
      <c r="H7" s="195"/>
      <c r="I7" s="196"/>
      <c r="J7" s="197"/>
      <c r="K7" s="197"/>
      <c r="L7" s="197"/>
    </row>
    <row r="8" spans="1:18" ht="19.5" hidden="1" customHeight="1" x14ac:dyDescent="0.2">
      <c r="A8" s="202" t="str">
        <f>IF(COUNTIF(E6:E65,"#")&gt;=1,4,"")</f>
        <v/>
      </c>
      <c r="B8" s="193"/>
      <c r="C8" s="194"/>
      <c r="D8" s="194"/>
      <c r="E8" s="195"/>
      <c r="F8" s="195"/>
      <c r="G8" s="195"/>
      <c r="H8" s="195"/>
      <c r="I8" s="196"/>
      <c r="J8" s="197"/>
      <c r="K8" s="197"/>
      <c r="L8" s="197"/>
    </row>
    <row r="9" spans="1:18" ht="19.5" hidden="1" customHeight="1" x14ac:dyDescent="0.2">
      <c r="A9" s="202"/>
      <c r="B9" s="193"/>
      <c r="C9" s="194"/>
      <c r="D9" s="194"/>
      <c r="E9" s="195"/>
      <c r="F9" s="195"/>
      <c r="G9" s="195"/>
      <c r="H9" s="195"/>
      <c r="I9" s="196"/>
      <c r="J9" s="197"/>
      <c r="K9" s="197"/>
      <c r="L9" s="197"/>
    </row>
    <row r="10" spans="1:18" ht="19.5" hidden="1" customHeight="1" x14ac:dyDescent="0.2">
      <c r="A10" s="202" t="str">
        <f>IF(COUNTIF(F6:F65,"-")&gt;=1,2,"")</f>
        <v/>
      </c>
      <c r="B10" s="193"/>
      <c r="C10" s="194"/>
      <c r="D10" s="194"/>
      <c r="E10" s="195"/>
      <c r="F10" s="195"/>
      <c r="G10" s="195"/>
      <c r="H10" s="195"/>
      <c r="I10" s="196"/>
      <c r="J10" s="197"/>
      <c r="K10" s="197"/>
      <c r="L10" s="197"/>
    </row>
    <row r="11" spans="1:18" ht="19.5" hidden="1" customHeight="1" x14ac:dyDescent="0.2">
      <c r="A11" s="202">
        <f>IF(COUNTIF(F6:F65,"/")&gt;=1,1,"")</f>
        <v>1</v>
      </c>
      <c r="B11" s="193"/>
      <c r="C11" s="194"/>
      <c r="D11" s="194"/>
      <c r="E11" s="195"/>
      <c r="F11" s="195"/>
      <c r="G11" s="195"/>
      <c r="H11" s="195"/>
      <c r="I11" s="196"/>
      <c r="J11" s="197"/>
      <c r="K11" s="197"/>
      <c r="L11" s="197"/>
      <c r="R11" s="213" t="s">
        <v>422</v>
      </c>
    </row>
    <row r="12" spans="1:18" ht="19.5" hidden="1" customHeight="1" x14ac:dyDescent="0.2">
      <c r="A12" s="202" t="str">
        <f>IF(COUNTIF(F6:F65,"#")&gt;=1,4,"")</f>
        <v/>
      </c>
      <c r="B12" s="193"/>
      <c r="C12" s="194"/>
      <c r="D12" s="194"/>
      <c r="E12" s="195"/>
      <c r="F12" s="195"/>
      <c r="G12" s="195"/>
      <c r="H12" s="195"/>
      <c r="I12" s="196"/>
      <c r="J12" s="197"/>
      <c r="K12" s="197"/>
      <c r="L12" s="197"/>
    </row>
    <row r="13" spans="1:18" ht="19.5" hidden="1" customHeight="1" x14ac:dyDescent="0.2">
      <c r="A13" s="202"/>
      <c r="B13" s="193"/>
      <c r="C13" s="194"/>
      <c r="D13" s="194"/>
      <c r="E13" s="195"/>
      <c r="F13" s="195"/>
      <c r="G13" s="195"/>
      <c r="H13" s="195"/>
      <c r="I13" s="196"/>
      <c r="J13" s="197"/>
      <c r="K13" s="197"/>
      <c r="L13" s="197"/>
    </row>
    <row r="14" spans="1:18" ht="19.5" hidden="1" customHeight="1" x14ac:dyDescent="0.2">
      <c r="A14" s="202">
        <f>IF(COUNTIF(G6:G65,"/")&gt;=1,1,"")</f>
        <v>1</v>
      </c>
      <c r="B14" s="193"/>
      <c r="C14" s="194"/>
      <c r="D14" s="194"/>
      <c r="E14" s="195"/>
      <c r="F14" s="195"/>
      <c r="G14" s="195"/>
      <c r="H14" s="195"/>
      <c r="I14" s="196"/>
      <c r="J14" s="197"/>
      <c r="K14" s="197"/>
      <c r="L14" s="197"/>
    </row>
    <row r="15" spans="1:18" ht="19.5" hidden="1" customHeight="1" x14ac:dyDescent="0.2">
      <c r="A15" s="202" t="str">
        <f>IF(COUNTIF(G6:G65,"-")&gt;=1,2,"")</f>
        <v/>
      </c>
      <c r="B15" s="193"/>
      <c r="C15" s="194"/>
      <c r="D15" s="194"/>
      <c r="E15" s="195"/>
      <c r="F15" s="195"/>
      <c r="G15" s="195"/>
      <c r="H15" s="195"/>
      <c r="I15" s="196"/>
      <c r="J15" s="197"/>
      <c r="K15" s="197"/>
      <c r="L15" s="197"/>
    </row>
    <row r="16" spans="1:18" ht="19.5" hidden="1" customHeight="1" x14ac:dyDescent="0.2">
      <c r="A16" s="202" t="str">
        <f>IF(COUNTIF(G6:G65,"#")&gt;=1,4,"")</f>
        <v/>
      </c>
      <c r="B16" s="193"/>
      <c r="C16" s="194"/>
      <c r="D16" s="194"/>
      <c r="E16" s="195"/>
      <c r="F16" s="195"/>
      <c r="G16" s="195"/>
      <c r="H16" s="195"/>
      <c r="I16" s="196"/>
      <c r="J16" s="197"/>
      <c r="K16" s="197"/>
      <c r="L16" s="197"/>
    </row>
    <row r="17" spans="1:12" ht="19.5" hidden="1" customHeight="1" x14ac:dyDescent="0.2">
      <c r="A17" s="202"/>
      <c r="B17" s="193"/>
      <c r="C17" s="194"/>
      <c r="D17" s="194"/>
      <c r="E17" s="195"/>
      <c r="F17" s="195"/>
      <c r="G17" s="195"/>
      <c r="H17" s="195"/>
      <c r="I17" s="196"/>
      <c r="J17" s="197"/>
      <c r="K17" s="197"/>
      <c r="L17" s="197"/>
    </row>
    <row r="18" spans="1:12" ht="19.5" hidden="1" customHeight="1" x14ac:dyDescent="0.2">
      <c r="A18" s="202">
        <f>IF(COUNTIF(H6:H65,"/")&gt;=1,1,"")</f>
        <v>1</v>
      </c>
      <c r="B18" s="193"/>
      <c r="C18" s="194"/>
      <c r="D18" s="194"/>
      <c r="E18" s="195"/>
      <c r="F18" s="195"/>
      <c r="G18" s="195"/>
      <c r="H18" s="195"/>
      <c r="I18" s="196"/>
      <c r="J18" s="197"/>
      <c r="K18" s="197"/>
      <c r="L18" s="197"/>
    </row>
    <row r="19" spans="1:12" ht="19.5" hidden="1" customHeight="1" x14ac:dyDescent="0.2">
      <c r="A19" s="202" t="str">
        <f>IF(COUNTIF(H6:H65,"-")&gt;=1,2,"")</f>
        <v/>
      </c>
      <c r="B19" s="193"/>
      <c r="C19" s="194"/>
      <c r="D19" s="194"/>
      <c r="E19" s="195"/>
      <c r="F19" s="195"/>
      <c r="G19" s="195"/>
      <c r="H19" s="195"/>
      <c r="I19" s="196"/>
      <c r="J19" s="197"/>
      <c r="K19" s="197"/>
      <c r="L19" s="197"/>
    </row>
    <row r="20" spans="1:12" ht="19.5" hidden="1" customHeight="1" x14ac:dyDescent="0.2">
      <c r="A20" s="202" t="str">
        <f>IF(COUNTIF(H6:H65,"#")&gt;=1,4,"")</f>
        <v/>
      </c>
      <c r="B20" s="193"/>
      <c r="C20" s="194"/>
      <c r="D20" s="194"/>
      <c r="E20" s="195"/>
      <c r="F20" s="195"/>
      <c r="G20" s="195"/>
      <c r="H20" s="195"/>
      <c r="I20" s="196"/>
      <c r="J20" s="197"/>
      <c r="K20" s="197"/>
      <c r="L20" s="197"/>
    </row>
    <row r="21" spans="1:12" ht="19.5" hidden="1" customHeight="1" x14ac:dyDescent="0.2">
      <c r="B21" s="193"/>
      <c r="C21" s="194"/>
      <c r="D21" s="194"/>
      <c r="E21" s="195"/>
      <c r="F21" s="195"/>
      <c r="G21" s="195"/>
      <c r="H21" s="195"/>
      <c r="I21" s="196"/>
      <c r="J21" s="197"/>
      <c r="K21" s="197"/>
      <c r="L21" s="197"/>
    </row>
    <row r="22" spans="1:12" ht="19.5" hidden="1" customHeight="1" x14ac:dyDescent="0.2">
      <c r="B22" s="193"/>
      <c r="C22" s="194"/>
      <c r="D22" s="194"/>
      <c r="E22" s="195"/>
      <c r="F22" s="195"/>
      <c r="G22" s="195"/>
      <c r="H22" s="195"/>
      <c r="I22" s="196"/>
      <c r="J22" s="197"/>
      <c r="K22" s="197"/>
      <c r="L22" s="197"/>
    </row>
    <row r="23" spans="1:12" ht="19.5" hidden="1" customHeight="1" x14ac:dyDescent="0.2">
      <c r="B23" s="193"/>
      <c r="C23" s="194"/>
      <c r="D23" s="194"/>
      <c r="E23" s="195"/>
      <c r="F23" s="195"/>
      <c r="G23" s="195"/>
      <c r="H23" s="195"/>
      <c r="I23" s="196"/>
      <c r="J23" s="197"/>
      <c r="K23" s="197"/>
      <c r="L23" s="197"/>
    </row>
    <row r="24" spans="1:12" ht="19.5" hidden="1" customHeight="1" x14ac:dyDescent="0.2">
      <c r="B24" s="193"/>
      <c r="C24" s="194"/>
      <c r="D24" s="194"/>
      <c r="E24" s="195"/>
      <c r="F24" s="195"/>
      <c r="G24" s="195"/>
      <c r="H24" s="195"/>
      <c r="I24" s="196"/>
      <c r="J24" s="197"/>
      <c r="K24" s="197"/>
      <c r="L24" s="197"/>
    </row>
    <row r="25" spans="1:12" ht="19.5" hidden="1" customHeight="1" x14ac:dyDescent="0.2">
      <c r="B25" s="193"/>
      <c r="C25" s="194"/>
      <c r="D25" s="194"/>
      <c r="E25" s="195"/>
      <c r="F25" s="195"/>
      <c r="G25" s="195"/>
      <c r="H25" s="195"/>
      <c r="I25" s="196"/>
      <c r="J25" s="197"/>
      <c r="K25" s="197"/>
      <c r="L25" s="197"/>
    </row>
    <row r="26" spans="1:12" ht="19.5" hidden="1" customHeight="1" x14ac:dyDescent="0.2">
      <c r="B26" s="193"/>
      <c r="C26" s="194"/>
      <c r="D26" s="194"/>
      <c r="E26" s="195"/>
      <c r="F26" s="195"/>
      <c r="G26" s="195"/>
      <c r="H26" s="195"/>
      <c r="I26" s="196"/>
      <c r="J26" s="197"/>
      <c r="K26" s="197"/>
      <c r="L26" s="197"/>
    </row>
    <row r="27" spans="1:12" ht="19.5" hidden="1" customHeight="1" x14ac:dyDescent="0.2">
      <c r="B27" s="193"/>
      <c r="C27" s="194"/>
      <c r="D27" s="194"/>
      <c r="E27" s="195"/>
      <c r="F27" s="195"/>
      <c r="G27" s="195"/>
      <c r="H27" s="195"/>
      <c r="I27" s="196"/>
      <c r="J27" s="197"/>
      <c r="K27" s="197"/>
      <c r="L27" s="197"/>
    </row>
    <row r="28" spans="1:12" ht="19.5" hidden="1" customHeight="1" x14ac:dyDescent="0.2">
      <c r="B28" s="193"/>
      <c r="C28" s="194"/>
      <c r="D28" s="194"/>
      <c r="E28" s="195"/>
      <c r="F28" s="195"/>
      <c r="G28" s="195"/>
      <c r="H28" s="195"/>
      <c r="I28" s="196"/>
      <c r="J28" s="197"/>
      <c r="K28" s="197"/>
      <c r="L28" s="197"/>
    </row>
    <row r="29" spans="1:12" ht="19.5" hidden="1" customHeight="1" x14ac:dyDescent="0.2">
      <c r="B29" s="193"/>
      <c r="C29" s="194"/>
      <c r="D29" s="194"/>
      <c r="E29" s="195"/>
      <c r="F29" s="195"/>
      <c r="G29" s="195"/>
      <c r="H29" s="195"/>
      <c r="I29" s="196"/>
      <c r="J29" s="197"/>
      <c r="K29" s="197"/>
      <c r="L29" s="197"/>
    </row>
    <row r="30" spans="1:12" ht="19.5" hidden="1" customHeight="1" x14ac:dyDescent="0.2">
      <c r="B30" s="193"/>
      <c r="C30" s="194"/>
      <c r="D30" s="194"/>
      <c r="E30" s="195"/>
      <c r="F30" s="195"/>
      <c r="G30" s="195"/>
      <c r="H30" s="195"/>
      <c r="I30" s="196"/>
      <c r="J30" s="197"/>
      <c r="K30" s="197"/>
      <c r="L30" s="197"/>
    </row>
    <row r="31" spans="1:12" ht="19.5" hidden="1" customHeight="1" x14ac:dyDescent="0.2">
      <c r="B31" s="193"/>
      <c r="C31" s="194"/>
      <c r="D31" s="194"/>
      <c r="E31" s="195"/>
      <c r="F31" s="195"/>
      <c r="G31" s="195"/>
      <c r="H31" s="195"/>
      <c r="I31" s="196"/>
      <c r="J31" s="197"/>
      <c r="K31" s="197"/>
      <c r="L31" s="197"/>
    </row>
    <row r="32" spans="1:12" ht="19.5" hidden="1" customHeight="1" x14ac:dyDescent="0.2">
      <c r="B32" s="193"/>
      <c r="C32" s="194"/>
      <c r="D32" s="194"/>
      <c r="E32" s="195"/>
      <c r="F32" s="195"/>
      <c r="G32" s="195"/>
      <c r="H32" s="195"/>
      <c r="I32" s="196"/>
      <c r="J32" s="197"/>
      <c r="K32" s="197"/>
      <c r="L32" s="197"/>
    </row>
    <row r="33" spans="2:12" ht="19.5" hidden="1" customHeight="1" x14ac:dyDescent="0.2">
      <c r="B33" s="193"/>
      <c r="C33" s="194"/>
      <c r="D33" s="194"/>
      <c r="E33" s="195"/>
      <c r="F33" s="195"/>
      <c r="G33" s="195"/>
      <c r="H33" s="195"/>
      <c r="I33" s="196"/>
      <c r="J33" s="197"/>
      <c r="K33" s="197"/>
      <c r="L33" s="197"/>
    </row>
    <row r="34" spans="2:12" ht="19.5" hidden="1" customHeight="1" x14ac:dyDescent="0.2">
      <c r="B34" s="193"/>
      <c r="C34" s="194"/>
      <c r="D34" s="194"/>
      <c r="E34" s="195"/>
      <c r="F34" s="195"/>
      <c r="G34" s="195"/>
      <c r="H34" s="195"/>
      <c r="I34" s="196"/>
      <c r="J34" s="197"/>
      <c r="K34" s="197"/>
      <c r="L34" s="197"/>
    </row>
    <row r="35" spans="2:12" ht="19.5" hidden="1" customHeight="1" x14ac:dyDescent="0.2">
      <c r="B35" s="193"/>
      <c r="C35" s="194"/>
      <c r="D35" s="194"/>
      <c r="E35" s="195"/>
      <c r="F35" s="195"/>
      <c r="G35" s="195"/>
      <c r="H35" s="195"/>
      <c r="I35" s="196"/>
      <c r="J35" s="197"/>
      <c r="K35" s="197"/>
      <c r="L35" s="197"/>
    </row>
    <row r="36" spans="2:12" ht="19.5" hidden="1" customHeight="1" x14ac:dyDescent="0.2">
      <c r="B36" s="193"/>
      <c r="C36" s="194"/>
      <c r="D36" s="194"/>
      <c r="E36" s="195"/>
      <c r="F36" s="195"/>
      <c r="G36" s="195"/>
      <c r="H36" s="195"/>
      <c r="I36" s="196"/>
      <c r="J36" s="197"/>
      <c r="K36" s="197"/>
      <c r="L36" s="197"/>
    </row>
    <row r="37" spans="2:12" ht="19.5" hidden="1" customHeight="1" x14ac:dyDescent="0.2">
      <c r="B37" s="193"/>
      <c r="C37" s="194"/>
      <c r="D37" s="194"/>
      <c r="E37" s="195"/>
      <c r="F37" s="195"/>
      <c r="G37" s="195"/>
      <c r="H37" s="195"/>
      <c r="I37" s="196"/>
      <c r="J37" s="197"/>
      <c r="K37" s="197"/>
      <c r="L37" s="197"/>
    </row>
    <row r="38" spans="2:12" ht="19.5" hidden="1" customHeight="1" x14ac:dyDescent="0.2">
      <c r="B38" s="193"/>
      <c r="C38" s="194"/>
      <c r="D38" s="194"/>
      <c r="E38" s="195"/>
      <c r="F38" s="195"/>
      <c r="G38" s="195"/>
      <c r="H38" s="195"/>
      <c r="I38" s="196"/>
      <c r="J38" s="197"/>
      <c r="K38" s="197"/>
      <c r="L38" s="197"/>
    </row>
    <row r="39" spans="2:12" ht="19.5" hidden="1" customHeight="1" x14ac:dyDescent="0.2">
      <c r="B39" s="193"/>
      <c r="C39" s="194"/>
      <c r="D39" s="194"/>
      <c r="E39" s="195"/>
      <c r="F39" s="195"/>
      <c r="G39" s="195"/>
      <c r="H39" s="195"/>
      <c r="I39" s="196"/>
      <c r="J39" s="197"/>
      <c r="K39" s="197"/>
      <c r="L39" s="197"/>
    </row>
    <row r="40" spans="2:12" ht="19.5" hidden="1" customHeight="1" x14ac:dyDescent="0.2">
      <c r="B40" s="193"/>
      <c r="C40" s="194"/>
      <c r="D40" s="194"/>
      <c r="E40" s="195"/>
      <c r="F40" s="195"/>
      <c r="G40" s="195"/>
      <c r="H40" s="195"/>
      <c r="I40" s="196"/>
      <c r="J40" s="197"/>
      <c r="K40" s="197"/>
      <c r="L40" s="197"/>
    </row>
    <row r="41" spans="2:12" ht="19.5" hidden="1" customHeight="1" x14ac:dyDescent="0.2">
      <c r="B41" s="193"/>
      <c r="C41" s="194"/>
      <c r="D41" s="194"/>
      <c r="E41" s="195"/>
      <c r="F41" s="195"/>
      <c r="G41" s="195"/>
      <c r="H41" s="195"/>
      <c r="I41" s="196"/>
      <c r="J41" s="197"/>
      <c r="K41" s="197"/>
      <c r="L41" s="197"/>
    </row>
    <row r="42" spans="2:12" ht="19.5" hidden="1" customHeight="1" x14ac:dyDescent="0.2">
      <c r="B42" s="193"/>
      <c r="C42" s="194"/>
      <c r="D42" s="194"/>
      <c r="E42" s="195"/>
      <c r="F42" s="195"/>
      <c r="G42" s="195"/>
      <c r="H42" s="195"/>
      <c r="I42" s="196"/>
      <c r="J42" s="197"/>
      <c r="K42" s="197"/>
      <c r="L42" s="197"/>
    </row>
    <row r="43" spans="2:12" ht="19.5" hidden="1" customHeight="1" x14ac:dyDescent="0.2">
      <c r="B43" s="193"/>
      <c r="C43" s="194"/>
      <c r="D43" s="194"/>
      <c r="E43" s="195"/>
      <c r="F43" s="195"/>
      <c r="G43" s="195"/>
      <c r="H43" s="195"/>
      <c r="I43" s="196"/>
      <c r="J43" s="197"/>
      <c r="K43" s="197"/>
      <c r="L43" s="197"/>
    </row>
    <row r="44" spans="2:12" ht="19.5" hidden="1" customHeight="1" x14ac:dyDescent="0.2">
      <c r="B44" s="193"/>
      <c r="C44" s="194"/>
      <c r="D44" s="194"/>
      <c r="E44" s="195"/>
      <c r="F44" s="195"/>
      <c r="G44" s="195"/>
      <c r="H44" s="195"/>
      <c r="I44" s="196"/>
      <c r="J44" s="197"/>
      <c r="K44" s="197"/>
      <c r="L44" s="197"/>
    </row>
    <row r="45" spans="2:12" ht="19.5" hidden="1" customHeight="1" x14ac:dyDescent="0.2">
      <c r="B45" s="193"/>
      <c r="C45" s="194"/>
      <c r="D45" s="194"/>
      <c r="E45" s="195"/>
      <c r="F45" s="195"/>
      <c r="G45" s="195"/>
      <c r="H45" s="195"/>
      <c r="I45" s="196"/>
      <c r="J45" s="197"/>
      <c r="K45" s="197"/>
      <c r="L45" s="197"/>
    </row>
    <row r="46" spans="2:12" ht="19.5" hidden="1" customHeight="1" x14ac:dyDescent="0.2">
      <c r="B46" s="193"/>
      <c r="C46" s="194"/>
      <c r="D46" s="194"/>
      <c r="E46" s="195"/>
      <c r="F46" s="195"/>
      <c r="G46" s="195"/>
      <c r="H46" s="195"/>
      <c r="I46" s="196"/>
      <c r="J46" s="197"/>
      <c r="K46" s="197"/>
      <c r="L46" s="197"/>
    </row>
    <row r="47" spans="2:12" ht="19.5" hidden="1" customHeight="1" x14ac:dyDescent="0.2">
      <c r="B47" s="193"/>
      <c r="C47" s="194"/>
      <c r="D47" s="194"/>
      <c r="E47" s="195"/>
      <c r="F47" s="195"/>
      <c r="G47" s="195"/>
      <c r="H47" s="195"/>
      <c r="I47" s="196"/>
      <c r="J47" s="197"/>
      <c r="K47" s="197"/>
      <c r="L47" s="197"/>
    </row>
    <row r="48" spans="2:12" ht="19.5" hidden="1" customHeight="1" x14ac:dyDescent="0.2">
      <c r="B48" s="193"/>
      <c r="C48" s="194"/>
      <c r="D48" s="194"/>
      <c r="E48" s="195"/>
      <c r="F48" s="195"/>
      <c r="G48" s="195"/>
      <c r="H48" s="195"/>
      <c r="I48" s="196"/>
      <c r="J48" s="197"/>
      <c r="K48" s="197"/>
      <c r="L48" s="197"/>
    </row>
    <row r="49" spans="2:12" ht="19.5" hidden="1" customHeight="1" x14ac:dyDescent="0.2">
      <c r="B49" s="193"/>
      <c r="C49" s="194"/>
      <c r="D49" s="194"/>
      <c r="E49" s="195"/>
      <c r="F49" s="195"/>
      <c r="G49" s="195"/>
      <c r="H49" s="195"/>
      <c r="I49" s="196"/>
      <c r="J49" s="197"/>
      <c r="K49" s="197"/>
      <c r="L49" s="197"/>
    </row>
    <row r="50" spans="2:12" ht="19.5" hidden="1" customHeight="1" x14ac:dyDescent="0.2">
      <c r="B50" s="193"/>
      <c r="C50" s="194"/>
      <c r="D50" s="194"/>
      <c r="E50" s="195"/>
      <c r="F50" s="195"/>
      <c r="G50" s="195"/>
      <c r="H50" s="195"/>
      <c r="I50" s="196"/>
      <c r="J50" s="197"/>
      <c r="K50" s="197"/>
      <c r="L50" s="197"/>
    </row>
    <row r="51" spans="2:12" ht="19.5" hidden="1" customHeight="1" x14ac:dyDescent="0.2">
      <c r="B51" s="193"/>
      <c r="C51" s="194"/>
      <c r="D51" s="194"/>
      <c r="E51" s="195"/>
      <c r="F51" s="195"/>
      <c r="G51" s="195"/>
      <c r="H51" s="195"/>
      <c r="I51" s="196"/>
      <c r="J51" s="197"/>
      <c r="K51" s="197"/>
      <c r="L51" s="197"/>
    </row>
    <row r="52" spans="2:12" ht="19.5" hidden="1" customHeight="1" x14ac:dyDescent="0.2">
      <c r="B52" s="193"/>
      <c r="C52" s="194"/>
      <c r="D52" s="194"/>
      <c r="E52" s="195"/>
      <c r="F52" s="195"/>
      <c r="G52" s="195"/>
      <c r="H52" s="195"/>
      <c r="I52" s="196"/>
      <c r="J52" s="197"/>
      <c r="K52" s="197"/>
      <c r="L52" s="197"/>
    </row>
    <row r="53" spans="2:12" ht="19.5" hidden="1" customHeight="1" x14ac:dyDescent="0.2">
      <c r="B53" s="193"/>
      <c r="C53" s="194"/>
      <c r="D53" s="194"/>
      <c r="E53" s="195"/>
      <c r="F53" s="195"/>
      <c r="G53" s="195"/>
      <c r="H53" s="195"/>
      <c r="I53" s="196"/>
      <c r="J53" s="197"/>
      <c r="K53" s="197"/>
      <c r="L53" s="197"/>
    </row>
    <row r="54" spans="2:12" ht="19.5" hidden="1" customHeight="1" x14ac:dyDescent="0.2">
      <c r="B54" s="193"/>
      <c r="C54" s="194"/>
      <c r="D54" s="194"/>
      <c r="E54" s="195"/>
      <c r="F54" s="195"/>
      <c r="G54" s="195"/>
      <c r="H54" s="195"/>
      <c r="I54" s="196"/>
      <c r="J54" s="197"/>
      <c r="K54" s="197"/>
      <c r="L54" s="197"/>
    </row>
    <row r="55" spans="2:12" ht="19.5" hidden="1" customHeight="1" x14ac:dyDescent="0.2">
      <c r="B55" s="193"/>
      <c r="C55" s="194"/>
      <c r="D55" s="194"/>
      <c r="E55" s="195"/>
      <c r="F55" s="195"/>
      <c r="G55" s="195"/>
      <c r="H55" s="195"/>
      <c r="I55" s="196"/>
      <c r="J55" s="197"/>
      <c r="K55" s="197"/>
      <c r="L55" s="197"/>
    </row>
    <row r="56" spans="2:12" ht="19.5" hidden="1" customHeight="1" x14ac:dyDescent="0.2">
      <c r="B56" s="193"/>
      <c r="C56" s="194"/>
      <c r="D56" s="194"/>
      <c r="E56" s="195"/>
      <c r="F56" s="195"/>
      <c r="G56" s="195"/>
      <c r="H56" s="195"/>
      <c r="I56" s="196"/>
      <c r="J56" s="197"/>
      <c r="K56" s="197"/>
      <c r="L56" s="197"/>
    </row>
    <row r="57" spans="2:12" ht="19.5" hidden="1" customHeight="1" x14ac:dyDescent="0.2">
      <c r="B57" s="193"/>
      <c r="C57" s="194"/>
      <c r="D57" s="194"/>
      <c r="E57" s="195"/>
      <c r="F57" s="195"/>
      <c r="G57" s="195"/>
      <c r="H57" s="195"/>
      <c r="I57" s="196"/>
      <c r="J57" s="197"/>
      <c r="K57" s="197"/>
      <c r="L57" s="197"/>
    </row>
    <row r="58" spans="2:12" ht="19.5" hidden="1" customHeight="1" x14ac:dyDescent="0.2">
      <c r="B58" s="193"/>
      <c r="C58" s="194"/>
      <c r="D58" s="194"/>
      <c r="E58" s="195"/>
      <c r="F58" s="195"/>
      <c r="G58" s="195"/>
      <c r="H58" s="195"/>
      <c r="I58" s="196"/>
      <c r="J58" s="197"/>
      <c r="K58" s="197"/>
      <c r="L58" s="197"/>
    </row>
    <row r="59" spans="2:12" ht="19.5" hidden="1" customHeight="1" x14ac:dyDescent="0.2">
      <c r="B59" s="193"/>
      <c r="C59" s="194"/>
      <c r="D59" s="194"/>
      <c r="E59" s="195"/>
      <c r="F59" s="195"/>
      <c r="G59" s="195"/>
      <c r="H59" s="195"/>
      <c r="I59" s="196"/>
      <c r="J59" s="197"/>
      <c r="K59" s="197"/>
      <c r="L59" s="197"/>
    </row>
    <row r="60" spans="2:12" ht="19.5" hidden="1" customHeight="1" x14ac:dyDescent="0.2">
      <c r="B60" s="193"/>
      <c r="C60" s="194"/>
      <c r="D60" s="194"/>
      <c r="E60" s="195"/>
      <c r="F60" s="195"/>
      <c r="G60" s="195"/>
      <c r="H60" s="195"/>
      <c r="I60" s="196"/>
      <c r="J60" s="197"/>
      <c r="K60" s="197"/>
      <c r="L60" s="197"/>
    </row>
    <row r="61" spans="2:12" ht="19.5" hidden="1" customHeight="1" x14ac:dyDescent="0.2">
      <c r="B61" s="193"/>
      <c r="C61" s="194"/>
      <c r="D61" s="194"/>
      <c r="E61" s="195"/>
      <c r="F61" s="195"/>
      <c r="G61" s="195"/>
      <c r="H61" s="195"/>
      <c r="I61" s="196"/>
      <c r="J61" s="197"/>
      <c r="K61" s="197"/>
      <c r="L61" s="197"/>
    </row>
    <row r="62" spans="2:12" ht="19.5" hidden="1" customHeight="1" x14ac:dyDescent="0.2">
      <c r="B62" s="193"/>
      <c r="C62" s="194"/>
      <c r="D62" s="194"/>
      <c r="E62" s="195"/>
      <c r="F62" s="195"/>
      <c r="G62" s="195"/>
      <c r="H62" s="195"/>
      <c r="I62" s="196"/>
      <c r="J62" s="197"/>
      <c r="K62" s="197"/>
      <c r="L62" s="197"/>
    </row>
    <row r="63" spans="2:12" ht="19.5" hidden="1" customHeight="1" x14ac:dyDescent="0.2">
      <c r="B63" s="193"/>
      <c r="C63" s="194"/>
      <c r="D63" s="194"/>
      <c r="E63" s="195"/>
      <c r="F63" s="195"/>
      <c r="G63" s="195"/>
      <c r="H63" s="195"/>
      <c r="I63" s="196"/>
      <c r="J63" s="197"/>
      <c r="K63" s="197"/>
      <c r="L63" s="197"/>
    </row>
    <row r="64" spans="2:12" ht="19.5" hidden="1" customHeight="1" x14ac:dyDescent="0.2">
      <c r="B64" s="193"/>
      <c r="C64" s="194"/>
      <c r="D64" s="194"/>
      <c r="E64" s="195"/>
      <c r="F64" s="195"/>
      <c r="G64" s="195"/>
      <c r="H64" s="195"/>
      <c r="I64" s="196"/>
      <c r="J64" s="197"/>
      <c r="K64" s="197"/>
      <c r="L64" s="197"/>
    </row>
    <row r="65" spans="2:13" ht="19.5" hidden="1" customHeight="1" x14ac:dyDescent="0.2">
      <c r="B65" s="193"/>
      <c r="C65" s="194"/>
      <c r="D65" s="194"/>
      <c r="E65" s="195"/>
      <c r="F65" s="195"/>
      <c r="G65" s="195"/>
      <c r="H65" s="195"/>
      <c r="I65" s="196"/>
      <c r="J65" s="197"/>
      <c r="K65" s="197"/>
      <c r="L65" s="197"/>
    </row>
    <row r="66" spans="2:13" ht="37.5" customHeight="1" x14ac:dyDescent="0.2">
      <c r="B66" s="198"/>
      <c r="C66" s="231" t="str">
        <f>IF(COUNTA(C6:C65)&lt;&gt;0,SUM(C6:C65),"")</f>
        <v/>
      </c>
      <c r="D66" s="231" t="str">
        <f>IF(COUNTA(D6:D65)&lt;&gt;0,SUM(D6:D65),"")</f>
        <v/>
      </c>
      <c r="E66" s="231" t="str">
        <f>IF(COUNT(E6:E65)&gt;=1,SUM(E6:E65),IF(SUM(A6:A8)=1,"/",IF(SUM(A6:A8)=2,"-",IF(SUM(A6:A8)=4,"#",IF(SUM(A6:A8)=3,"/ -",IF(SUM(A6:A8)=5,"/ #",IF(SUM(A6:A8)=6,"- #",IF(SUM(A6:A8)=7,"/ - #",""))))))))</f>
        <v>/</v>
      </c>
      <c r="F66" s="231" t="str">
        <f>IF(COUNT(F6:F65)&gt;=1,SUM(F6:F65),IF(SUM(A10:A12)=1,"/",IF(SUM(A10:A12)=2,"-",IF(SUM(A10:A12)=4,"#",IF(SUM(A10:A12)=3,"/ -",IF(SUM(A10:A12)=5,"/ #",IF(SUM(A10:A12)=6,"- #",IF(SUM(A10:A12)=7,"/ - #",""))))))))</f>
        <v>/</v>
      </c>
      <c r="G66" s="231" t="str">
        <f>IF(COUNT(G6:G65)&gt;=1,SUM(G6:G65),IF(SUM(A14:A16)=1,"/",IF(SUM(A14:A16)=2,"-",IF(SUM(A14:A16)=4,"#",IF(SUM(A14:A16)=3,"/ -",IF(SUM(A14:A16)=5,"/ #",IF(SUM(A14:A16)=6,"- #",IF(SUM(A14:A16)=7,"/ - #",""))))))))</f>
        <v>/</v>
      </c>
      <c r="H66" s="231" t="str">
        <f>IF(COUNT(H6:H65)&gt;=1,SUM(H6:H65),IF(SUM(A18:A20)=1,"/",IF(SUM(A18:A20)=2,"-",IF(SUM(A18:A20)=4,"#",IF(SUM(A18:A20)=3,"/ -",IF(SUM(A18:A20)=5,"/ #",IF(SUM(A18:A20)=6,"- #",IF(SUM(A18:A20)=7,"/ - #",""))))))))</f>
        <v>/</v>
      </c>
      <c r="I66" s="232" t="str">
        <f>IF($I$78=0,"",VLOOKUP($I$78,$K$78:$L$92,2,FALSE))</f>
        <v>□</v>
      </c>
      <c r="J66" s="232"/>
      <c r="K66" s="232"/>
      <c r="L66" s="232"/>
    </row>
    <row r="67" spans="2:13" x14ac:dyDescent="0.2">
      <c r="B67" s="233"/>
      <c r="C67" s="234" t="s">
        <v>173</v>
      </c>
      <c r="D67" s="235"/>
      <c r="E67" s="235"/>
      <c r="F67" s="235"/>
      <c r="G67" s="235"/>
      <c r="H67" s="236"/>
    </row>
    <row r="68" spans="2:13" x14ac:dyDescent="0.2">
      <c r="B68" s="237"/>
      <c r="C68" s="238" t="s">
        <v>169</v>
      </c>
      <c r="D68" s="239"/>
      <c r="E68" s="239"/>
      <c r="F68" s="239"/>
      <c r="G68" s="239"/>
      <c r="H68" s="240"/>
    </row>
    <row r="69" spans="2:13" x14ac:dyDescent="0.2">
      <c r="B69" s="241"/>
      <c r="C69" s="238" t="s">
        <v>168</v>
      </c>
      <c r="D69" s="239"/>
      <c r="E69" s="239"/>
      <c r="F69" s="239"/>
      <c r="G69" s="239"/>
      <c r="H69" s="240"/>
    </row>
    <row r="70" spans="2:13" x14ac:dyDescent="0.2">
      <c r="B70" s="241"/>
      <c r="C70" s="242"/>
      <c r="D70" s="243"/>
      <c r="E70" s="243"/>
      <c r="F70" s="243"/>
      <c r="G70" s="243"/>
      <c r="H70" s="244"/>
    </row>
    <row r="76" spans="2:13" hidden="1" x14ac:dyDescent="0.2"/>
    <row r="77" spans="2:13" hidden="1" x14ac:dyDescent="0.2">
      <c r="E77" s="245" t="s">
        <v>224</v>
      </c>
      <c r="F77" s="245" t="s">
        <v>225</v>
      </c>
      <c r="G77" s="245" t="s">
        <v>226</v>
      </c>
      <c r="H77" s="246" t="s">
        <v>227</v>
      </c>
      <c r="I77" s="247"/>
      <c r="J77" s="247"/>
      <c r="K77" s="247"/>
      <c r="L77" s="247"/>
      <c r="M77" s="247"/>
    </row>
    <row r="78" spans="2:13" hidden="1" x14ac:dyDescent="0.2">
      <c r="E78" s="248">
        <f>IF(COUNTA($I$6:$I$65)=0,0,1)</f>
        <v>0</v>
      </c>
      <c r="F78" s="248">
        <f>IF(COUNTA($J$6:$J$65)=0,0,2)</f>
        <v>0</v>
      </c>
      <c r="G78" s="248">
        <f>IF(COUNTA($K$6:$K$65)=0,0,4)</f>
        <v>4</v>
      </c>
      <c r="H78" s="248">
        <f>IF(COUNTA($L$6:$L$65)=0,0,8)</f>
        <v>0</v>
      </c>
      <c r="I78" s="248">
        <f>SUM($E$78:$H$78)</f>
        <v>4</v>
      </c>
      <c r="J78" s="247"/>
      <c r="K78" s="248">
        <v>1</v>
      </c>
      <c r="L78" s="249" t="s">
        <v>150</v>
      </c>
      <c r="M78" s="249"/>
    </row>
    <row r="79" spans="2:13" hidden="1" x14ac:dyDescent="0.2">
      <c r="E79" s="248"/>
      <c r="F79" s="248"/>
      <c r="G79" s="248"/>
      <c r="H79" s="248"/>
      <c r="I79" s="248"/>
      <c r="J79" s="247"/>
      <c r="K79" s="248">
        <v>2</v>
      </c>
      <c r="L79" s="249" t="s">
        <v>155</v>
      </c>
      <c r="M79" s="249"/>
    </row>
    <row r="80" spans="2:13" hidden="1" x14ac:dyDescent="0.2">
      <c r="E80" s="248"/>
      <c r="F80" s="248"/>
      <c r="G80" s="248"/>
      <c r="H80" s="248"/>
      <c r="I80" s="248"/>
      <c r="J80" s="247"/>
      <c r="K80" s="248">
        <v>3</v>
      </c>
      <c r="L80" s="249" t="s">
        <v>153</v>
      </c>
      <c r="M80" s="249"/>
    </row>
    <row r="81" spans="5:13" hidden="1" x14ac:dyDescent="0.2">
      <c r="E81" s="248"/>
      <c r="F81" s="248"/>
      <c r="G81" s="248"/>
      <c r="H81" s="248"/>
      <c r="I81" s="248"/>
      <c r="J81" s="247"/>
      <c r="K81" s="248">
        <v>4</v>
      </c>
      <c r="L81" s="249" t="s">
        <v>151</v>
      </c>
      <c r="M81" s="249"/>
    </row>
    <row r="82" spans="5:13" hidden="1" x14ac:dyDescent="0.2">
      <c r="E82" s="248"/>
      <c r="F82" s="248"/>
      <c r="G82" s="248"/>
      <c r="H82" s="248"/>
      <c r="I82" s="248"/>
      <c r="J82" s="247"/>
      <c r="K82" s="248">
        <v>5</v>
      </c>
      <c r="L82" s="249" t="s">
        <v>154</v>
      </c>
      <c r="M82" s="249"/>
    </row>
    <row r="83" spans="5:13" hidden="1" x14ac:dyDescent="0.2">
      <c r="E83" s="248"/>
      <c r="F83" s="248"/>
      <c r="G83" s="248"/>
      <c r="H83" s="248"/>
      <c r="I83" s="248"/>
      <c r="J83" s="247"/>
      <c r="K83" s="248">
        <v>6</v>
      </c>
      <c r="L83" s="249" t="s">
        <v>156</v>
      </c>
      <c r="M83" s="249"/>
    </row>
    <row r="84" spans="5:13" hidden="1" x14ac:dyDescent="0.2">
      <c r="E84" s="248"/>
      <c r="F84" s="248"/>
      <c r="G84" s="248"/>
      <c r="H84" s="248"/>
      <c r="I84" s="248"/>
      <c r="J84" s="247"/>
      <c r="K84" s="248">
        <v>7</v>
      </c>
      <c r="L84" s="249" t="s">
        <v>163</v>
      </c>
      <c r="M84" s="249"/>
    </row>
    <row r="85" spans="5:13" hidden="1" x14ac:dyDescent="0.2">
      <c r="E85" s="248"/>
      <c r="F85" s="248"/>
      <c r="G85" s="248"/>
      <c r="H85" s="248"/>
      <c r="I85" s="248"/>
      <c r="J85" s="247"/>
      <c r="K85" s="248">
        <v>8</v>
      </c>
      <c r="L85" s="249" t="s">
        <v>152</v>
      </c>
      <c r="M85" s="249"/>
    </row>
    <row r="86" spans="5:13" hidden="1" x14ac:dyDescent="0.2">
      <c r="E86" s="248"/>
      <c r="F86" s="248"/>
      <c r="G86" s="248"/>
      <c r="H86" s="248"/>
      <c r="I86" s="248"/>
      <c r="J86" s="247"/>
      <c r="K86" s="248">
        <v>9</v>
      </c>
      <c r="L86" s="249" t="s">
        <v>157</v>
      </c>
      <c r="M86" s="249"/>
    </row>
    <row r="87" spans="5:13" hidden="1" x14ac:dyDescent="0.2">
      <c r="E87" s="248"/>
      <c r="F87" s="248"/>
      <c r="G87" s="248"/>
      <c r="H87" s="248"/>
      <c r="I87" s="248"/>
      <c r="J87" s="247"/>
      <c r="K87" s="248">
        <v>10</v>
      </c>
      <c r="L87" s="249" t="s">
        <v>158</v>
      </c>
      <c r="M87" s="249"/>
    </row>
    <row r="88" spans="5:13" hidden="1" x14ac:dyDescent="0.2">
      <c r="E88" s="248"/>
      <c r="F88" s="248"/>
      <c r="G88" s="248"/>
      <c r="H88" s="248"/>
      <c r="I88" s="248"/>
      <c r="J88" s="247"/>
      <c r="K88" s="248">
        <v>11</v>
      </c>
      <c r="L88" s="249" t="s">
        <v>162</v>
      </c>
      <c r="M88" s="249"/>
    </row>
    <row r="89" spans="5:13" hidden="1" x14ac:dyDescent="0.2">
      <c r="E89" s="248"/>
      <c r="F89" s="248"/>
      <c r="G89" s="248"/>
      <c r="H89" s="248"/>
      <c r="I89" s="248"/>
      <c r="J89" s="247"/>
      <c r="K89" s="248">
        <v>12</v>
      </c>
      <c r="L89" s="249" t="s">
        <v>159</v>
      </c>
      <c r="M89" s="249"/>
    </row>
    <row r="90" spans="5:13" hidden="1" x14ac:dyDescent="0.2">
      <c r="E90" s="248"/>
      <c r="F90" s="248"/>
      <c r="G90" s="248"/>
      <c r="H90" s="248"/>
      <c r="I90" s="248"/>
      <c r="J90" s="247"/>
      <c r="K90" s="248">
        <v>13</v>
      </c>
      <c r="L90" s="249" t="s">
        <v>160</v>
      </c>
      <c r="M90" s="249"/>
    </row>
    <row r="91" spans="5:13" hidden="1" x14ac:dyDescent="0.2">
      <c r="E91" s="248"/>
      <c r="F91" s="248"/>
      <c r="G91" s="248"/>
      <c r="H91" s="248"/>
      <c r="I91" s="248"/>
      <c r="J91" s="247"/>
      <c r="K91" s="248">
        <v>14</v>
      </c>
      <c r="L91" s="249" t="s">
        <v>164</v>
      </c>
      <c r="M91" s="249"/>
    </row>
    <row r="92" spans="5:13" hidden="1" x14ac:dyDescent="0.2">
      <c r="E92" s="248"/>
      <c r="F92" s="248"/>
      <c r="G92" s="248"/>
      <c r="H92" s="248"/>
      <c r="I92" s="248"/>
      <c r="J92" s="247"/>
      <c r="K92" s="248">
        <v>15</v>
      </c>
      <c r="L92" s="249" t="s">
        <v>161</v>
      </c>
      <c r="M92" s="249"/>
    </row>
  </sheetData>
  <mergeCells count="30">
    <mergeCell ref="I66:L66"/>
    <mergeCell ref="C68:H68"/>
    <mergeCell ref="C69:H69"/>
    <mergeCell ref="C70:H70"/>
    <mergeCell ref="B2:C2"/>
    <mergeCell ref="B3:B5"/>
    <mergeCell ref="C3:C5"/>
    <mergeCell ref="E3:H3"/>
    <mergeCell ref="D4:D5"/>
    <mergeCell ref="E4:E5"/>
    <mergeCell ref="F4:F5"/>
    <mergeCell ref="G4:G5"/>
    <mergeCell ref="H4:H5"/>
    <mergeCell ref="I3:J3"/>
    <mergeCell ref="K3:L3"/>
    <mergeCell ref="L90:M90"/>
    <mergeCell ref="L91:M91"/>
    <mergeCell ref="L92:M92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</mergeCells>
  <phoneticPr fontId="4"/>
  <conditionalFormatting sqref="E7:L65">
    <cfRule type="expression" dxfId="3" priority="4">
      <formula>($B7:$B66)&lt;&gt;""</formula>
    </cfRule>
  </conditionalFormatting>
  <conditionalFormatting sqref="I7:L65">
    <cfRule type="expression" dxfId="2" priority="3">
      <formula>$C7&lt;&gt;""</formula>
    </cfRule>
  </conditionalFormatting>
  <conditionalFormatting sqref="E6:L6">
    <cfRule type="expression" dxfId="1" priority="2">
      <formula>($B6:$B65)&lt;&gt;""</formula>
    </cfRule>
  </conditionalFormatting>
  <conditionalFormatting sqref="I6:L6">
    <cfRule type="expression" dxfId="0" priority="1">
      <formula>$C6&lt;&gt;""</formula>
    </cfRule>
  </conditionalFormatting>
  <dataValidations count="6">
    <dataValidation type="list" errorStyle="warning" allowBlank="1" showErrorMessage="1" error="数値は小数点第一位までです。_x000a_第二位は切り捨てです。_x000a__x000a_例　4.5 , 11.0, 13.5" prompt="該当する沈下面積をご記入してください。数値は小数点第一位までです。_x000a_例　4.5 , 11.0, 13.5_x000a_その他、プルダウンから選択肢を選んでください。_x000a_" sqref="E6:H65" xr:uid="{00000000-0002-0000-0700-000000000000}">
      <formula1>"　,/,-,#,"</formula1>
    </dataValidation>
    <dataValidation type="custom" allowBlank="1" showInputMessage="1" showErrorMessage="1" error="入力エラーです。数値は小数点第一位までですか。数値は半角ですか。" prompt="面積の数値は、下記例と同じく半角、少数第1位までの記載をしてください。第2位以下は切り捨てです。_x000a__x000a_例　12.3  35.6  4.0  " sqref="C6:D65" xr:uid="{00000000-0002-0000-0700-000001000000}">
      <formula1>C6=ROUNDDOWN(C6,1)</formula1>
    </dataValidation>
    <dataValidation type="list" errorStyle="warning" allowBlank="1" showInputMessage="1" showErrorMessage="1" error="記号以外の文字は事情がある場合以外、入力しないでください。" sqref="L6:L65" xr:uid="{00000000-0002-0000-0700-000002000000}">
      <formula1>"◇　"</formula1>
    </dataValidation>
    <dataValidation type="list" errorStyle="warning" allowBlank="1" showInputMessage="1" showErrorMessage="1" error="記号以外の文字は事情がある場合以外、入力しないでください。" sqref="K6:K65" xr:uid="{00000000-0002-0000-0700-000003000000}">
      <formula1>"□"</formula1>
    </dataValidation>
    <dataValidation type="list" errorStyle="warning" allowBlank="1" showInputMessage="1" showErrorMessage="1" error="記号以外の文字は事情がある場合以外、入力しないでください。" sqref="J6:J65" xr:uid="{00000000-0002-0000-0700-000004000000}">
      <formula1>"◆"</formula1>
    </dataValidation>
    <dataValidation type="list" errorStyle="warning" allowBlank="1" showInputMessage="1" showErrorMessage="1" error="記号以外の文字は事情がある場合以外、入力しないでください。" sqref="I6:I65" xr:uid="{00000000-0002-0000-0700-000005000000}">
      <formula1>"■"</formula1>
    </dataValidation>
  </dataValidations>
  <pageMargins left="0.70866141732283472" right="0.55118110236220474" top="0.70866141732283472" bottom="0.6692913385826772" header="0.51181102362204722" footer="0.51181102362204722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0"/>
    <pageSetUpPr fitToPage="1"/>
  </sheetPr>
  <dimension ref="A1:U70"/>
  <sheetViews>
    <sheetView showGridLines="0" zoomScale="70" zoomScaleNormal="70" zoomScaleSheetLayoutView="90" workbookViewId="0">
      <pane xSplit="2" ySplit="4" topLeftCell="C53" activePane="bottomRight" state="frozen"/>
      <selection activeCell="N40" sqref="N40"/>
      <selection pane="topRight" activeCell="N40" sqref="N40"/>
      <selection pane="bottomLeft" activeCell="N40" sqref="N40"/>
      <selection pane="bottomRight" activeCell="B1" sqref="B1"/>
    </sheetView>
  </sheetViews>
  <sheetFormatPr defaultColWidth="9" defaultRowHeight="14.5" outlineLevelRow="1" x14ac:dyDescent="0.2"/>
  <cols>
    <col min="1" max="1" width="8.6328125" style="213" hidden="1" customWidth="1"/>
    <col min="2" max="2" width="7.36328125" style="188" customWidth="1"/>
    <col min="3" max="3" width="5.90625" style="259" customWidth="1"/>
    <col min="4" max="4" width="11.36328125" style="188" customWidth="1"/>
    <col min="5" max="5" width="5.6328125" style="260" customWidth="1"/>
    <col min="6" max="6" width="5.6328125" style="188" customWidth="1"/>
    <col min="7" max="7" width="10.81640625" style="188" customWidth="1"/>
    <col min="8" max="8" width="5.6328125" style="260" customWidth="1"/>
    <col min="9" max="9" width="5.6328125" style="188" customWidth="1"/>
    <col min="10" max="10" width="10.81640625" style="188" customWidth="1"/>
    <col min="11" max="11" width="5.6328125" style="260" customWidth="1"/>
    <col min="12" max="12" width="5.6328125" style="188" customWidth="1"/>
    <col min="13" max="13" width="10.81640625" style="188" customWidth="1"/>
    <col min="14" max="14" width="5.6328125" style="260" customWidth="1"/>
    <col min="15" max="15" width="5.6328125" style="188" customWidth="1"/>
    <col min="16" max="16" width="10.81640625" style="188" customWidth="1"/>
    <col min="17" max="17" width="5.6328125" style="260" customWidth="1"/>
    <col min="18" max="18" width="5.6328125" style="188" customWidth="1"/>
    <col min="19" max="19" width="10.81640625" style="188" customWidth="1"/>
    <col min="20" max="20" width="7.6328125" style="188" customWidth="1"/>
    <col min="21" max="32" width="5.6328125" style="188" customWidth="1"/>
    <col min="33" max="16384" width="9" style="188"/>
  </cols>
  <sheetData>
    <row r="1" spans="1:21" ht="17.5" x14ac:dyDescent="0.2">
      <c r="B1" s="147" t="s">
        <v>439</v>
      </c>
    </row>
    <row r="2" spans="1:21" ht="20.149999999999999" customHeight="1" x14ac:dyDescent="0.2">
      <c r="B2" s="261" t="s">
        <v>193</v>
      </c>
      <c r="C2" s="262" t="s">
        <v>194</v>
      </c>
      <c r="D2" s="263" t="s">
        <v>42</v>
      </c>
      <c r="E2" s="264" t="s">
        <v>149</v>
      </c>
      <c r="F2" s="265"/>
      <c r="G2" s="266"/>
      <c r="H2" s="264" t="s">
        <v>189</v>
      </c>
      <c r="I2" s="265"/>
      <c r="J2" s="266"/>
      <c r="K2" s="264" t="s">
        <v>199</v>
      </c>
      <c r="L2" s="265"/>
      <c r="M2" s="266"/>
      <c r="N2" s="267" t="s">
        <v>300</v>
      </c>
      <c r="O2" s="265"/>
      <c r="P2" s="266"/>
      <c r="Q2" s="267" t="s">
        <v>308</v>
      </c>
      <c r="R2" s="267"/>
      <c r="S2" s="267"/>
    </row>
    <row r="3" spans="1:21" ht="25.5" customHeight="1" x14ac:dyDescent="0.2">
      <c r="A3" s="213" t="s">
        <v>421</v>
      </c>
      <c r="B3" s="268"/>
      <c r="C3" s="262"/>
      <c r="D3" s="269"/>
      <c r="E3" s="270" t="s">
        <v>43</v>
      </c>
      <c r="F3" s="271" t="s">
        <v>234</v>
      </c>
      <c r="G3" s="272"/>
      <c r="H3" s="270" t="s">
        <v>44</v>
      </c>
      <c r="I3" s="271" t="s">
        <v>234</v>
      </c>
      <c r="J3" s="272"/>
      <c r="K3" s="270" t="s">
        <v>45</v>
      </c>
      <c r="L3" s="271" t="s">
        <v>234</v>
      </c>
      <c r="M3" s="272"/>
      <c r="N3" s="270" t="s">
        <v>46</v>
      </c>
      <c r="O3" s="271" t="s">
        <v>234</v>
      </c>
      <c r="P3" s="272"/>
      <c r="Q3" s="270" t="s">
        <v>43</v>
      </c>
      <c r="R3" s="271" t="s">
        <v>234</v>
      </c>
      <c r="S3" s="273"/>
    </row>
    <row r="4" spans="1:21" ht="27.75" customHeight="1" x14ac:dyDescent="0.2">
      <c r="B4" s="274"/>
      <c r="C4" s="262"/>
      <c r="D4" s="275"/>
      <c r="E4" s="276" t="s">
        <v>47</v>
      </c>
      <c r="F4" s="277" t="s">
        <v>236</v>
      </c>
      <c r="G4" s="278" t="s">
        <v>191</v>
      </c>
      <c r="H4" s="276" t="s">
        <v>47</v>
      </c>
      <c r="I4" s="277" t="s">
        <v>235</v>
      </c>
      <c r="J4" s="278" t="s">
        <v>48</v>
      </c>
      <c r="K4" s="276" t="s">
        <v>47</v>
      </c>
      <c r="L4" s="277" t="s">
        <v>235</v>
      </c>
      <c r="M4" s="278" t="s">
        <v>48</v>
      </c>
      <c r="N4" s="276" t="s">
        <v>47</v>
      </c>
      <c r="O4" s="277" t="s">
        <v>235</v>
      </c>
      <c r="P4" s="278" t="s">
        <v>48</v>
      </c>
      <c r="Q4" s="276" t="s">
        <v>47</v>
      </c>
      <c r="R4" s="277" t="s">
        <v>235</v>
      </c>
      <c r="S4" s="278" t="s">
        <v>48</v>
      </c>
    </row>
    <row r="5" spans="1:21" ht="21.75" customHeight="1" x14ac:dyDescent="0.2">
      <c r="B5" s="263" t="str">
        <f>ｼｰﾄ0!$C$4</f>
        <v>いわき</v>
      </c>
      <c r="C5" s="279"/>
      <c r="D5" s="280" t="s">
        <v>192</v>
      </c>
      <c r="E5" s="250">
        <v>10</v>
      </c>
      <c r="F5" s="251">
        <v>6.5</v>
      </c>
      <c r="G5" s="251">
        <v>2.4</v>
      </c>
      <c r="H5" s="250">
        <v>10</v>
      </c>
      <c r="I5" s="251">
        <v>6.5</v>
      </c>
      <c r="J5" s="251">
        <v>2.4</v>
      </c>
      <c r="K5" s="250">
        <v>10</v>
      </c>
      <c r="L5" s="251">
        <v>6.5</v>
      </c>
      <c r="M5" s="251">
        <v>2.4</v>
      </c>
      <c r="N5" s="250">
        <v>10</v>
      </c>
      <c r="O5" s="251">
        <v>6.5</v>
      </c>
      <c r="P5" s="251">
        <v>2.4</v>
      </c>
      <c r="Q5" s="250">
        <v>10</v>
      </c>
      <c r="R5" s="251">
        <v>6.5</v>
      </c>
      <c r="S5" s="251">
        <v>2.4</v>
      </c>
    </row>
    <row r="6" spans="1:21" ht="21.75" customHeight="1" x14ac:dyDescent="0.2">
      <c r="B6" s="269"/>
      <c r="C6" s="281"/>
      <c r="D6" s="280" t="s">
        <v>18</v>
      </c>
      <c r="E6" s="250"/>
      <c r="F6" s="251"/>
      <c r="G6" s="251"/>
      <c r="H6" s="250"/>
      <c r="I6" s="251"/>
      <c r="J6" s="251"/>
      <c r="K6" s="250"/>
      <c r="L6" s="251"/>
      <c r="M6" s="251"/>
      <c r="N6" s="250"/>
      <c r="O6" s="251"/>
      <c r="P6" s="251"/>
      <c r="Q6" s="250"/>
      <c r="R6" s="251"/>
      <c r="S6" s="251"/>
    </row>
    <row r="7" spans="1:21" ht="21.75" customHeight="1" x14ac:dyDescent="0.2">
      <c r="B7" s="269"/>
      <c r="C7" s="281"/>
      <c r="D7" s="280" t="s">
        <v>17</v>
      </c>
      <c r="E7" s="250">
        <v>1</v>
      </c>
      <c r="F7" s="251">
        <v>20</v>
      </c>
      <c r="G7" s="251">
        <v>7.3</v>
      </c>
      <c r="H7" s="250">
        <v>1</v>
      </c>
      <c r="I7" s="251">
        <v>20</v>
      </c>
      <c r="J7" s="251">
        <v>7.3</v>
      </c>
      <c r="K7" s="250">
        <v>1</v>
      </c>
      <c r="L7" s="251">
        <v>20</v>
      </c>
      <c r="M7" s="251">
        <v>7.3</v>
      </c>
      <c r="N7" s="250">
        <v>1</v>
      </c>
      <c r="O7" s="251">
        <v>20</v>
      </c>
      <c r="P7" s="251">
        <v>7.3</v>
      </c>
      <c r="Q7" s="250">
        <v>1</v>
      </c>
      <c r="R7" s="251">
        <v>20</v>
      </c>
      <c r="S7" s="251">
        <v>7.3</v>
      </c>
      <c r="U7" s="282"/>
    </row>
    <row r="8" spans="1:21" ht="21.75" customHeight="1" x14ac:dyDescent="0.2">
      <c r="B8" s="269"/>
      <c r="C8" s="281"/>
      <c r="D8" s="280" t="s">
        <v>167</v>
      </c>
      <c r="E8" s="250">
        <v>1</v>
      </c>
      <c r="F8" s="251">
        <v>1</v>
      </c>
      <c r="G8" s="251">
        <v>0.4</v>
      </c>
      <c r="H8" s="250">
        <v>1</v>
      </c>
      <c r="I8" s="251">
        <v>1</v>
      </c>
      <c r="J8" s="251">
        <v>0.4</v>
      </c>
      <c r="K8" s="250">
        <v>1</v>
      </c>
      <c r="L8" s="251">
        <v>1</v>
      </c>
      <c r="M8" s="251">
        <v>0.4</v>
      </c>
      <c r="N8" s="250">
        <v>1</v>
      </c>
      <c r="O8" s="251">
        <v>1</v>
      </c>
      <c r="P8" s="251">
        <v>0.4</v>
      </c>
      <c r="Q8" s="250">
        <v>1</v>
      </c>
      <c r="R8" s="251">
        <v>1</v>
      </c>
      <c r="S8" s="251">
        <v>0.4</v>
      </c>
    </row>
    <row r="9" spans="1:21" ht="21.75" customHeight="1" x14ac:dyDescent="0.2">
      <c r="B9" s="269"/>
      <c r="C9" s="281"/>
      <c r="D9" s="156" t="s">
        <v>34</v>
      </c>
      <c r="E9" s="250">
        <v>24</v>
      </c>
      <c r="F9" s="251">
        <v>4.4000000000000004</v>
      </c>
      <c r="G9" s="251">
        <v>1.6</v>
      </c>
      <c r="H9" s="250">
        <v>24</v>
      </c>
      <c r="I9" s="251">
        <v>4.4000000000000004</v>
      </c>
      <c r="J9" s="251">
        <v>1.6</v>
      </c>
      <c r="K9" s="250">
        <v>24</v>
      </c>
      <c r="L9" s="251">
        <v>4.4000000000000004</v>
      </c>
      <c r="M9" s="251">
        <v>1.6</v>
      </c>
      <c r="N9" s="250">
        <v>24</v>
      </c>
      <c r="O9" s="251">
        <v>4.4000000000000004</v>
      </c>
      <c r="P9" s="251">
        <v>1.6</v>
      </c>
      <c r="Q9" s="250">
        <v>24</v>
      </c>
      <c r="R9" s="251">
        <v>4.4000000000000004</v>
      </c>
      <c r="S9" s="251">
        <v>1.6</v>
      </c>
    </row>
    <row r="10" spans="1:21" ht="26.25" customHeight="1" thickBot="1" x14ac:dyDescent="0.25">
      <c r="B10" s="275"/>
      <c r="C10" s="283"/>
      <c r="D10" s="156" t="s">
        <v>215</v>
      </c>
      <c r="E10" s="252">
        <f t="shared" ref="E10:G10" si="0">IF(COUNT(E5:E9)&gt;=1,SUM(E5:E9),"")</f>
        <v>36</v>
      </c>
      <c r="F10" s="253">
        <f t="shared" ref="F10" si="1">IF(COUNT(F5:F9)&gt;=1,SUM(F5:F9),"")</f>
        <v>31.9</v>
      </c>
      <c r="G10" s="253">
        <f t="shared" si="0"/>
        <v>11.7</v>
      </c>
      <c r="H10" s="252">
        <f t="shared" ref="H10:J10" si="2">IF(COUNT(H5:H9)&gt;=1,SUM(H5:H9),"")</f>
        <v>36</v>
      </c>
      <c r="I10" s="254">
        <f t="shared" ref="I10" si="3">IF(COUNT(I5:I9)&gt;=1,SUM(I5:I9),"")</f>
        <v>31.9</v>
      </c>
      <c r="J10" s="254">
        <f t="shared" si="2"/>
        <v>11.7</v>
      </c>
      <c r="K10" s="252">
        <f t="shared" ref="K10:M10" si="4">IF(COUNT(K5:K9)&gt;=1,SUM(K5:K9),"")</f>
        <v>36</v>
      </c>
      <c r="L10" s="253">
        <f t="shared" ref="L10" si="5">IF(COUNT(L5:L9)&gt;=1,SUM(L5:L9),"")</f>
        <v>31.9</v>
      </c>
      <c r="M10" s="253">
        <f t="shared" si="4"/>
        <v>11.7</v>
      </c>
      <c r="N10" s="252">
        <f t="shared" ref="N10:S10" si="6">IF(COUNT(N5:N9)&gt;=1,SUM(N5:N9),"")</f>
        <v>36</v>
      </c>
      <c r="O10" s="253">
        <f t="shared" ref="O10" si="7">IF(COUNT(O5:O9)&gt;=1,SUM(O5:O9),"")</f>
        <v>31.9</v>
      </c>
      <c r="P10" s="253">
        <f t="shared" si="6"/>
        <v>11.7</v>
      </c>
      <c r="Q10" s="252">
        <f t="shared" si="6"/>
        <v>36</v>
      </c>
      <c r="R10" s="253">
        <f t="shared" ref="R10" si="8">IF(COUNT(R5:R9)&gt;=1,SUM(R5:R9),"")</f>
        <v>31.9</v>
      </c>
      <c r="S10" s="253">
        <f t="shared" si="6"/>
        <v>11.7</v>
      </c>
    </row>
    <row r="11" spans="1:21" ht="21.75" hidden="1" customHeight="1" outlineLevel="1" x14ac:dyDescent="0.2">
      <c r="B11" s="263" t="str">
        <f>ｼｰﾄ0!$C$4</f>
        <v>いわき</v>
      </c>
      <c r="C11" s="284"/>
      <c r="D11" s="280" t="s">
        <v>166</v>
      </c>
      <c r="E11" s="156"/>
      <c r="F11" s="251"/>
      <c r="G11" s="251"/>
      <c r="H11" s="156"/>
      <c r="I11" s="251"/>
      <c r="J11" s="251"/>
      <c r="K11" s="156"/>
      <c r="L11" s="251"/>
      <c r="M11" s="251"/>
      <c r="N11" s="156"/>
      <c r="O11" s="251"/>
      <c r="P11" s="251"/>
      <c r="Q11" s="255"/>
      <c r="R11" s="251"/>
      <c r="S11" s="251"/>
    </row>
    <row r="12" spans="1:21" ht="21.75" hidden="1" customHeight="1" outlineLevel="1" x14ac:dyDescent="0.2">
      <c r="B12" s="269"/>
      <c r="C12" s="285"/>
      <c r="D12" s="280" t="s">
        <v>18</v>
      </c>
      <c r="E12" s="156"/>
      <c r="F12" s="251"/>
      <c r="G12" s="251"/>
      <c r="H12" s="156"/>
      <c r="I12" s="251"/>
      <c r="J12" s="251"/>
      <c r="K12" s="156"/>
      <c r="L12" s="251"/>
      <c r="M12" s="251"/>
      <c r="N12" s="156"/>
      <c r="O12" s="251"/>
      <c r="P12" s="251"/>
      <c r="Q12" s="255"/>
      <c r="R12" s="251"/>
      <c r="S12" s="251"/>
    </row>
    <row r="13" spans="1:21" ht="21.75" hidden="1" customHeight="1" outlineLevel="1" x14ac:dyDescent="0.2">
      <c r="B13" s="269"/>
      <c r="C13" s="285"/>
      <c r="D13" s="280" t="s">
        <v>17</v>
      </c>
      <c r="E13" s="156"/>
      <c r="F13" s="251"/>
      <c r="G13" s="251"/>
      <c r="H13" s="156"/>
      <c r="I13" s="251"/>
      <c r="J13" s="251"/>
      <c r="K13" s="156"/>
      <c r="L13" s="251"/>
      <c r="M13" s="251"/>
      <c r="N13" s="156"/>
      <c r="O13" s="251"/>
      <c r="P13" s="251"/>
      <c r="Q13" s="255"/>
      <c r="R13" s="251"/>
      <c r="S13" s="251"/>
    </row>
    <row r="14" spans="1:21" ht="21.75" hidden="1" customHeight="1" outlineLevel="1" x14ac:dyDescent="0.2">
      <c r="B14" s="269"/>
      <c r="C14" s="285"/>
      <c r="D14" s="280" t="s">
        <v>167</v>
      </c>
      <c r="E14" s="156"/>
      <c r="F14" s="251"/>
      <c r="G14" s="251"/>
      <c r="H14" s="156"/>
      <c r="I14" s="251"/>
      <c r="J14" s="251"/>
      <c r="K14" s="156"/>
      <c r="L14" s="251"/>
      <c r="M14" s="251"/>
      <c r="N14" s="156"/>
      <c r="O14" s="251"/>
      <c r="P14" s="251"/>
      <c r="Q14" s="255"/>
      <c r="R14" s="251"/>
      <c r="S14" s="251"/>
    </row>
    <row r="15" spans="1:21" ht="21.75" hidden="1" customHeight="1" outlineLevel="1" x14ac:dyDescent="0.2">
      <c r="B15" s="269"/>
      <c r="C15" s="285"/>
      <c r="D15" s="156" t="s">
        <v>34</v>
      </c>
      <c r="E15" s="156"/>
      <c r="F15" s="251"/>
      <c r="G15" s="251"/>
      <c r="H15" s="156"/>
      <c r="I15" s="251"/>
      <c r="J15" s="251"/>
      <c r="K15" s="156"/>
      <c r="L15" s="251"/>
      <c r="M15" s="251"/>
      <c r="N15" s="156"/>
      <c r="O15" s="251"/>
      <c r="P15" s="251"/>
      <c r="Q15" s="255"/>
      <c r="R15" s="251"/>
      <c r="S15" s="251"/>
    </row>
    <row r="16" spans="1:21" ht="26.25" hidden="1" customHeight="1" outlineLevel="1" x14ac:dyDescent="0.2">
      <c r="B16" s="275"/>
      <c r="C16" s="286"/>
      <c r="D16" s="156" t="s">
        <v>216</v>
      </c>
      <c r="E16" s="252" t="str">
        <f t="shared" ref="E16:G16" si="9">IF(COUNT(E11:E15)&gt;=1,SUM(E11:E15),"")</f>
        <v/>
      </c>
      <c r="F16" s="253" t="str">
        <f t="shared" ref="F16" si="10">IF(COUNT(F11:F15)&gt;=1,SUM(F11:F15),"")</f>
        <v/>
      </c>
      <c r="G16" s="253" t="str">
        <f t="shared" si="9"/>
        <v/>
      </c>
      <c r="H16" s="252" t="str">
        <f t="shared" ref="H16:S16" si="11">IF(COUNT(H11:H15)&gt;=1,SUM(H11:H15),"")</f>
        <v/>
      </c>
      <c r="I16" s="254" t="str">
        <f t="shared" si="11"/>
        <v/>
      </c>
      <c r="J16" s="254" t="str">
        <f t="shared" si="11"/>
        <v/>
      </c>
      <c r="K16" s="252" t="str">
        <f t="shared" si="11"/>
        <v/>
      </c>
      <c r="L16" s="253" t="str">
        <f t="shared" si="11"/>
        <v/>
      </c>
      <c r="M16" s="253" t="str">
        <f t="shared" si="11"/>
        <v/>
      </c>
      <c r="N16" s="252" t="str">
        <f t="shared" si="11"/>
        <v/>
      </c>
      <c r="O16" s="253" t="str">
        <f t="shared" si="11"/>
        <v/>
      </c>
      <c r="P16" s="253" t="str">
        <f t="shared" si="11"/>
        <v/>
      </c>
      <c r="Q16" s="252" t="str">
        <f t="shared" si="11"/>
        <v/>
      </c>
      <c r="R16" s="253" t="str">
        <f t="shared" si="11"/>
        <v/>
      </c>
      <c r="S16" s="253" t="str">
        <f t="shared" si="11"/>
        <v/>
      </c>
    </row>
    <row r="17" spans="2:19" ht="21.75" hidden="1" customHeight="1" outlineLevel="1" x14ac:dyDescent="0.2">
      <c r="B17" s="263" t="str">
        <f>ｼｰﾄ0!$C$4</f>
        <v>いわき</v>
      </c>
      <c r="C17" s="279"/>
      <c r="D17" s="280" t="s">
        <v>166</v>
      </c>
      <c r="E17" s="156"/>
      <c r="F17" s="251"/>
      <c r="G17" s="251"/>
      <c r="H17" s="156"/>
      <c r="I17" s="251"/>
      <c r="J17" s="251"/>
      <c r="K17" s="156"/>
      <c r="L17" s="251"/>
      <c r="M17" s="251"/>
      <c r="N17" s="156"/>
      <c r="O17" s="251"/>
      <c r="P17" s="251"/>
      <c r="Q17" s="255"/>
      <c r="R17" s="251"/>
      <c r="S17" s="251"/>
    </row>
    <row r="18" spans="2:19" ht="21.75" hidden="1" customHeight="1" outlineLevel="1" x14ac:dyDescent="0.2">
      <c r="B18" s="269"/>
      <c r="C18" s="287"/>
      <c r="D18" s="280" t="s">
        <v>18</v>
      </c>
      <c r="E18" s="156"/>
      <c r="F18" s="251"/>
      <c r="G18" s="251"/>
      <c r="H18" s="156"/>
      <c r="I18" s="251"/>
      <c r="J18" s="251"/>
      <c r="K18" s="156"/>
      <c r="L18" s="251"/>
      <c r="M18" s="251"/>
      <c r="N18" s="156"/>
      <c r="O18" s="251"/>
      <c r="P18" s="251"/>
      <c r="Q18" s="255"/>
      <c r="R18" s="251"/>
      <c r="S18" s="251"/>
    </row>
    <row r="19" spans="2:19" ht="21.75" hidden="1" customHeight="1" outlineLevel="1" x14ac:dyDescent="0.2">
      <c r="B19" s="269"/>
      <c r="C19" s="287"/>
      <c r="D19" s="280" t="s">
        <v>17</v>
      </c>
      <c r="E19" s="156"/>
      <c r="F19" s="251"/>
      <c r="G19" s="251"/>
      <c r="H19" s="156"/>
      <c r="I19" s="251"/>
      <c r="J19" s="251"/>
      <c r="K19" s="156"/>
      <c r="L19" s="251"/>
      <c r="M19" s="251"/>
      <c r="N19" s="156"/>
      <c r="O19" s="251"/>
      <c r="P19" s="251"/>
      <c r="Q19" s="255"/>
      <c r="R19" s="251"/>
      <c r="S19" s="251"/>
    </row>
    <row r="20" spans="2:19" ht="21.75" hidden="1" customHeight="1" outlineLevel="1" x14ac:dyDescent="0.2">
      <c r="B20" s="269"/>
      <c r="C20" s="287"/>
      <c r="D20" s="280" t="s">
        <v>167</v>
      </c>
      <c r="E20" s="156"/>
      <c r="F20" s="251"/>
      <c r="G20" s="251"/>
      <c r="H20" s="156"/>
      <c r="I20" s="251"/>
      <c r="J20" s="251"/>
      <c r="K20" s="156"/>
      <c r="L20" s="251"/>
      <c r="M20" s="251"/>
      <c r="N20" s="156"/>
      <c r="O20" s="251"/>
      <c r="P20" s="251"/>
      <c r="Q20" s="255"/>
      <c r="R20" s="251"/>
      <c r="S20" s="251"/>
    </row>
    <row r="21" spans="2:19" ht="21.75" hidden="1" customHeight="1" outlineLevel="1" x14ac:dyDescent="0.2">
      <c r="B21" s="269"/>
      <c r="C21" s="287"/>
      <c r="D21" s="156" t="s">
        <v>34</v>
      </c>
      <c r="E21" s="156"/>
      <c r="F21" s="251"/>
      <c r="G21" s="251"/>
      <c r="H21" s="156"/>
      <c r="I21" s="251"/>
      <c r="J21" s="251"/>
      <c r="K21" s="156"/>
      <c r="L21" s="251"/>
      <c r="M21" s="251"/>
      <c r="N21" s="156"/>
      <c r="O21" s="251"/>
      <c r="P21" s="251"/>
      <c r="Q21" s="255"/>
      <c r="R21" s="251"/>
      <c r="S21" s="251"/>
    </row>
    <row r="22" spans="2:19" ht="26.25" hidden="1" customHeight="1" outlineLevel="1" x14ac:dyDescent="0.2">
      <c r="B22" s="275"/>
      <c r="C22" s="288"/>
      <c r="D22" s="156" t="s">
        <v>217</v>
      </c>
      <c r="E22" s="255" t="str">
        <f t="shared" ref="E22:G22" si="12">IF(COUNT(E17:E21)&gt;=1,SUM(E17:E21),"")</f>
        <v/>
      </c>
      <c r="F22" s="256" t="str">
        <f t="shared" ref="F22" si="13">IF(COUNT(F17:F21)&gt;=1,SUM(F17:F21),"")</f>
        <v/>
      </c>
      <c r="G22" s="256" t="str">
        <f t="shared" si="12"/>
        <v/>
      </c>
      <c r="H22" s="255" t="str">
        <f t="shared" ref="H22:S22" si="14">IF(COUNT(H17:H21)&gt;=1,SUM(H17:H21),"")</f>
        <v/>
      </c>
      <c r="I22" s="257" t="str">
        <f t="shared" si="14"/>
        <v/>
      </c>
      <c r="J22" s="257" t="str">
        <f t="shared" si="14"/>
        <v/>
      </c>
      <c r="K22" s="255" t="str">
        <f t="shared" si="14"/>
        <v/>
      </c>
      <c r="L22" s="256" t="str">
        <f t="shared" si="14"/>
        <v/>
      </c>
      <c r="M22" s="256" t="str">
        <f t="shared" si="14"/>
        <v/>
      </c>
      <c r="N22" s="255" t="str">
        <f t="shared" si="14"/>
        <v/>
      </c>
      <c r="O22" s="256" t="str">
        <f t="shared" si="14"/>
        <v/>
      </c>
      <c r="P22" s="256" t="str">
        <f t="shared" si="14"/>
        <v/>
      </c>
      <c r="Q22" s="255" t="str">
        <f t="shared" si="14"/>
        <v/>
      </c>
      <c r="R22" s="256" t="str">
        <f t="shared" si="14"/>
        <v/>
      </c>
      <c r="S22" s="256" t="str">
        <f t="shared" si="14"/>
        <v/>
      </c>
    </row>
    <row r="23" spans="2:19" ht="22.5" hidden="1" customHeight="1" outlineLevel="1" x14ac:dyDescent="0.2">
      <c r="B23" s="263" t="str">
        <f>ｼｰﾄ0!$C$4</f>
        <v>いわき</v>
      </c>
      <c r="C23" s="279"/>
      <c r="D23" s="280" t="s">
        <v>166</v>
      </c>
      <c r="E23" s="156"/>
      <c r="F23" s="251"/>
      <c r="G23" s="251"/>
      <c r="H23" s="156"/>
      <c r="I23" s="251"/>
      <c r="J23" s="251"/>
      <c r="K23" s="156"/>
      <c r="L23" s="251"/>
      <c r="M23" s="251"/>
      <c r="N23" s="156"/>
      <c r="O23" s="251"/>
      <c r="P23" s="251"/>
      <c r="Q23" s="255"/>
      <c r="R23" s="251"/>
      <c r="S23" s="251"/>
    </row>
    <row r="24" spans="2:19" ht="22.5" hidden="1" customHeight="1" outlineLevel="1" x14ac:dyDescent="0.2">
      <c r="B24" s="269"/>
      <c r="C24" s="287"/>
      <c r="D24" s="280" t="s">
        <v>18</v>
      </c>
      <c r="E24" s="156"/>
      <c r="F24" s="251"/>
      <c r="G24" s="251"/>
      <c r="H24" s="156"/>
      <c r="I24" s="251"/>
      <c r="J24" s="251"/>
      <c r="K24" s="156"/>
      <c r="L24" s="251"/>
      <c r="M24" s="251"/>
      <c r="N24" s="156"/>
      <c r="O24" s="251"/>
      <c r="P24" s="251"/>
      <c r="Q24" s="255"/>
      <c r="R24" s="251"/>
      <c r="S24" s="251"/>
    </row>
    <row r="25" spans="2:19" ht="22.5" hidden="1" customHeight="1" outlineLevel="1" x14ac:dyDescent="0.2">
      <c r="B25" s="269"/>
      <c r="C25" s="287"/>
      <c r="D25" s="280" t="s">
        <v>17</v>
      </c>
      <c r="E25" s="156"/>
      <c r="F25" s="251"/>
      <c r="G25" s="251"/>
      <c r="H25" s="156"/>
      <c r="I25" s="251"/>
      <c r="J25" s="251"/>
      <c r="K25" s="156"/>
      <c r="L25" s="251"/>
      <c r="M25" s="251"/>
      <c r="N25" s="156"/>
      <c r="O25" s="251"/>
      <c r="P25" s="251"/>
      <c r="Q25" s="255"/>
      <c r="R25" s="251"/>
      <c r="S25" s="251"/>
    </row>
    <row r="26" spans="2:19" ht="22.5" hidden="1" customHeight="1" outlineLevel="1" x14ac:dyDescent="0.2">
      <c r="B26" s="269"/>
      <c r="C26" s="287"/>
      <c r="D26" s="280" t="s">
        <v>167</v>
      </c>
      <c r="E26" s="156"/>
      <c r="F26" s="251"/>
      <c r="G26" s="251"/>
      <c r="H26" s="156"/>
      <c r="I26" s="251"/>
      <c r="J26" s="251"/>
      <c r="K26" s="156"/>
      <c r="L26" s="251"/>
      <c r="M26" s="251"/>
      <c r="N26" s="156"/>
      <c r="O26" s="251"/>
      <c r="P26" s="251"/>
      <c r="Q26" s="255"/>
      <c r="R26" s="251"/>
      <c r="S26" s="251"/>
    </row>
    <row r="27" spans="2:19" ht="22.5" hidden="1" customHeight="1" outlineLevel="1" x14ac:dyDescent="0.2">
      <c r="B27" s="269"/>
      <c r="C27" s="287"/>
      <c r="D27" s="156" t="s">
        <v>34</v>
      </c>
      <c r="E27" s="156"/>
      <c r="F27" s="251"/>
      <c r="G27" s="251"/>
      <c r="H27" s="156"/>
      <c r="I27" s="251"/>
      <c r="J27" s="251"/>
      <c r="K27" s="156"/>
      <c r="L27" s="251"/>
      <c r="M27" s="251"/>
      <c r="N27" s="156"/>
      <c r="O27" s="251"/>
      <c r="P27" s="251"/>
      <c r="Q27" s="255"/>
      <c r="R27" s="251"/>
      <c r="S27" s="251"/>
    </row>
    <row r="28" spans="2:19" ht="25.5" hidden="1" customHeight="1" outlineLevel="1" x14ac:dyDescent="0.2">
      <c r="B28" s="275"/>
      <c r="C28" s="288"/>
      <c r="D28" s="156" t="s">
        <v>218</v>
      </c>
      <c r="E28" s="255" t="str">
        <f t="shared" ref="E28:G28" si="15">IF(COUNT(E23:E27)&gt;=1,SUM(E23:E27),"")</f>
        <v/>
      </c>
      <c r="F28" s="256" t="str">
        <f t="shared" ref="F28" si="16">IF(COUNT(F23:F27)&gt;=1,SUM(F23:F27),"")</f>
        <v/>
      </c>
      <c r="G28" s="256" t="str">
        <f t="shared" si="15"/>
        <v/>
      </c>
      <c r="H28" s="255" t="str">
        <f t="shared" ref="H28:S28" si="17">IF(COUNT(H23:H27)&gt;=1,SUM(H23:H27),"")</f>
        <v/>
      </c>
      <c r="I28" s="257" t="str">
        <f t="shared" si="17"/>
        <v/>
      </c>
      <c r="J28" s="257" t="str">
        <f t="shared" si="17"/>
        <v/>
      </c>
      <c r="K28" s="255" t="str">
        <f t="shared" si="17"/>
        <v/>
      </c>
      <c r="L28" s="256" t="str">
        <f t="shared" si="17"/>
        <v/>
      </c>
      <c r="M28" s="256" t="str">
        <f t="shared" si="17"/>
        <v/>
      </c>
      <c r="N28" s="255" t="str">
        <f t="shared" si="17"/>
        <v/>
      </c>
      <c r="O28" s="256" t="str">
        <f t="shared" si="17"/>
        <v/>
      </c>
      <c r="P28" s="256" t="str">
        <f t="shared" si="17"/>
        <v/>
      </c>
      <c r="Q28" s="255" t="str">
        <f t="shared" si="17"/>
        <v/>
      </c>
      <c r="R28" s="256" t="str">
        <f t="shared" si="17"/>
        <v/>
      </c>
      <c r="S28" s="256" t="str">
        <f t="shared" si="17"/>
        <v/>
      </c>
    </row>
    <row r="29" spans="2:19" ht="21.75" hidden="1" customHeight="1" outlineLevel="1" x14ac:dyDescent="0.2">
      <c r="B29" s="263" t="str">
        <f>ｼｰﾄ0!$C$4</f>
        <v>いわき</v>
      </c>
      <c r="C29" s="279"/>
      <c r="D29" s="280" t="s">
        <v>166</v>
      </c>
      <c r="E29" s="156"/>
      <c r="F29" s="251"/>
      <c r="G29" s="251"/>
      <c r="H29" s="156"/>
      <c r="I29" s="251"/>
      <c r="J29" s="251"/>
      <c r="K29" s="156"/>
      <c r="L29" s="251"/>
      <c r="M29" s="251"/>
      <c r="N29" s="156"/>
      <c r="O29" s="251"/>
      <c r="P29" s="251"/>
      <c r="Q29" s="255"/>
      <c r="R29" s="251"/>
      <c r="S29" s="251"/>
    </row>
    <row r="30" spans="2:19" ht="21.75" hidden="1" customHeight="1" outlineLevel="1" x14ac:dyDescent="0.2">
      <c r="B30" s="269"/>
      <c r="C30" s="281"/>
      <c r="D30" s="280" t="s">
        <v>18</v>
      </c>
      <c r="E30" s="156"/>
      <c r="F30" s="251"/>
      <c r="G30" s="251"/>
      <c r="H30" s="156"/>
      <c r="I30" s="251"/>
      <c r="J30" s="251"/>
      <c r="K30" s="156"/>
      <c r="L30" s="251"/>
      <c r="M30" s="251"/>
      <c r="N30" s="156"/>
      <c r="O30" s="251"/>
      <c r="P30" s="251"/>
      <c r="Q30" s="255"/>
      <c r="R30" s="251"/>
      <c r="S30" s="251"/>
    </row>
    <row r="31" spans="2:19" ht="21.75" hidden="1" customHeight="1" outlineLevel="1" x14ac:dyDescent="0.2">
      <c r="B31" s="269"/>
      <c r="C31" s="281"/>
      <c r="D31" s="280" t="s">
        <v>17</v>
      </c>
      <c r="E31" s="156"/>
      <c r="F31" s="251"/>
      <c r="G31" s="251"/>
      <c r="H31" s="156"/>
      <c r="I31" s="251"/>
      <c r="J31" s="251"/>
      <c r="K31" s="156"/>
      <c r="L31" s="251"/>
      <c r="M31" s="251"/>
      <c r="N31" s="156"/>
      <c r="O31" s="251"/>
      <c r="P31" s="251"/>
      <c r="Q31" s="255"/>
      <c r="R31" s="251"/>
      <c r="S31" s="251"/>
    </row>
    <row r="32" spans="2:19" ht="21.75" hidden="1" customHeight="1" outlineLevel="1" x14ac:dyDescent="0.2">
      <c r="B32" s="269"/>
      <c r="C32" s="281"/>
      <c r="D32" s="280" t="s">
        <v>167</v>
      </c>
      <c r="E32" s="156"/>
      <c r="F32" s="251"/>
      <c r="G32" s="251"/>
      <c r="H32" s="156"/>
      <c r="I32" s="251"/>
      <c r="J32" s="251"/>
      <c r="K32" s="156"/>
      <c r="L32" s="251"/>
      <c r="M32" s="251"/>
      <c r="N32" s="156"/>
      <c r="O32" s="251"/>
      <c r="P32" s="251"/>
      <c r="Q32" s="255"/>
      <c r="R32" s="251"/>
      <c r="S32" s="251"/>
    </row>
    <row r="33" spans="2:19" ht="21.75" hidden="1" customHeight="1" outlineLevel="1" x14ac:dyDescent="0.2">
      <c r="B33" s="269"/>
      <c r="C33" s="281"/>
      <c r="D33" s="156" t="s">
        <v>34</v>
      </c>
      <c r="E33" s="156"/>
      <c r="F33" s="251"/>
      <c r="G33" s="251"/>
      <c r="H33" s="156"/>
      <c r="I33" s="251"/>
      <c r="J33" s="251"/>
      <c r="K33" s="156"/>
      <c r="L33" s="251"/>
      <c r="M33" s="251"/>
      <c r="N33" s="156"/>
      <c r="O33" s="251"/>
      <c r="P33" s="251"/>
      <c r="Q33" s="255"/>
      <c r="R33" s="251"/>
      <c r="S33" s="251"/>
    </row>
    <row r="34" spans="2:19" ht="25.5" hidden="1" customHeight="1" outlineLevel="1" x14ac:dyDescent="0.2">
      <c r="B34" s="275"/>
      <c r="C34" s="283"/>
      <c r="D34" s="289" t="s">
        <v>219</v>
      </c>
      <c r="E34" s="255" t="str">
        <f t="shared" ref="E34:G34" si="18">IF(COUNT(E29:E33)&gt;=1,SUM(E29:E33),"")</f>
        <v/>
      </c>
      <c r="F34" s="256" t="str">
        <f t="shared" ref="F34" si="19">IF(COUNT(F29:F33)&gt;=1,SUM(F29:F33),"")</f>
        <v/>
      </c>
      <c r="G34" s="256" t="str">
        <f t="shared" si="18"/>
        <v/>
      </c>
      <c r="H34" s="255" t="str">
        <f t="shared" ref="H34:S34" si="20">IF(COUNT(H29:H33)&gt;=1,SUM(H29:H33),"")</f>
        <v/>
      </c>
      <c r="I34" s="257" t="str">
        <f t="shared" si="20"/>
        <v/>
      </c>
      <c r="J34" s="257" t="str">
        <f t="shared" si="20"/>
        <v/>
      </c>
      <c r="K34" s="255" t="str">
        <f t="shared" si="20"/>
        <v/>
      </c>
      <c r="L34" s="256" t="str">
        <f t="shared" si="20"/>
        <v/>
      </c>
      <c r="M34" s="256" t="str">
        <f t="shared" si="20"/>
        <v/>
      </c>
      <c r="N34" s="255" t="str">
        <f t="shared" si="20"/>
        <v/>
      </c>
      <c r="O34" s="256" t="str">
        <f t="shared" si="20"/>
        <v/>
      </c>
      <c r="P34" s="256" t="str">
        <f t="shared" si="20"/>
        <v/>
      </c>
      <c r="Q34" s="255" t="str">
        <f t="shared" si="20"/>
        <v/>
      </c>
      <c r="R34" s="256" t="str">
        <f t="shared" si="20"/>
        <v/>
      </c>
      <c r="S34" s="256" t="str">
        <f t="shared" si="20"/>
        <v/>
      </c>
    </row>
    <row r="35" spans="2:19" ht="21.75" hidden="1" customHeight="1" outlineLevel="1" x14ac:dyDescent="0.2">
      <c r="B35" s="263" t="str">
        <f>ｼｰﾄ0!$C$4</f>
        <v>いわき</v>
      </c>
      <c r="C35" s="279"/>
      <c r="D35" s="280" t="s">
        <v>166</v>
      </c>
      <c r="E35" s="156"/>
      <c r="F35" s="251"/>
      <c r="G35" s="251"/>
      <c r="H35" s="156"/>
      <c r="I35" s="251"/>
      <c r="J35" s="251"/>
      <c r="K35" s="156"/>
      <c r="L35" s="251"/>
      <c r="M35" s="251"/>
      <c r="N35" s="156"/>
      <c r="O35" s="251"/>
      <c r="P35" s="251"/>
      <c r="Q35" s="255"/>
      <c r="R35" s="251"/>
      <c r="S35" s="251"/>
    </row>
    <row r="36" spans="2:19" ht="21.75" hidden="1" customHeight="1" outlineLevel="1" x14ac:dyDescent="0.2">
      <c r="B36" s="269"/>
      <c r="C36" s="281"/>
      <c r="D36" s="280" t="s">
        <v>18</v>
      </c>
      <c r="E36" s="156"/>
      <c r="F36" s="251"/>
      <c r="G36" s="251"/>
      <c r="H36" s="156"/>
      <c r="I36" s="251"/>
      <c r="J36" s="251"/>
      <c r="K36" s="156"/>
      <c r="L36" s="251"/>
      <c r="M36" s="251"/>
      <c r="N36" s="156"/>
      <c r="O36" s="251"/>
      <c r="P36" s="251"/>
      <c r="Q36" s="255"/>
      <c r="R36" s="251"/>
      <c r="S36" s="251"/>
    </row>
    <row r="37" spans="2:19" ht="21.75" hidden="1" customHeight="1" outlineLevel="1" x14ac:dyDescent="0.2">
      <c r="B37" s="269"/>
      <c r="C37" s="281"/>
      <c r="D37" s="280" t="s">
        <v>17</v>
      </c>
      <c r="E37" s="156"/>
      <c r="F37" s="251"/>
      <c r="G37" s="251"/>
      <c r="H37" s="156"/>
      <c r="I37" s="251"/>
      <c r="J37" s="251"/>
      <c r="K37" s="156"/>
      <c r="L37" s="251"/>
      <c r="M37" s="251"/>
      <c r="N37" s="156"/>
      <c r="O37" s="251"/>
      <c r="P37" s="251"/>
      <c r="Q37" s="255"/>
      <c r="R37" s="251"/>
      <c r="S37" s="251"/>
    </row>
    <row r="38" spans="2:19" ht="21.75" hidden="1" customHeight="1" outlineLevel="1" x14ac:dyDescent="0.2">
      <c r="B38" s="269"/>
      <c r="C38" s="281"/>
      <c r="D38" s="280" t="s">
        <v>167</v>
      </c>
      <c r="E38" s="156"/>
      <c r="F38" s="251"/>
      <c r="G38" s="251"/>
      <c r="H38" s="156"/>
      <c r="I38" s="251"/>
      <c r="J38" s="251"/>
      <c r="K38" s="156"/>
      <c r="L38" s="251"/>
      <c r="M38" s="251"/>
      <c r="N38" s="156"/>
      <c r="O38" s="251"/>
      <c r="P38" s="251"/>
      <c r="Q38" s="255"/>
      <c r="R38" s="251"/>
      <c r="S38" s="251"/>
    </row>
    <row r="39" spans="2:19" ht="21.75" hidden="1" customHeight="1" outlineLevel="1" x14ac:dyDescent="0.2">
      <c r="B39" s="269"/>
      <c r="C39" s="281"/>
      <c r="D39" s="156" t="s">
        <v>34</v>
      </c>
      <c r="E39" s="156"/>
      <c r="F39" s="251"/>
      <c r="G39" s="251"/>
      <c r="H39" s="156"/>
      <c r="I39" s="251"/>
      <c r="J39" s="251"/>
      <c r="K39" s="156"/>
      <c r="L39" s="251"/>
      <c r="M39" s="251"/>
      <c r="N39" s="156"/>
      <c r="O39" s="251"/>
      <c r="P39" s="251"/>
      <c r="Q39" s="255"/>
      <c r="R39" s="251"/>
      <c r="S39" s="251"/>
    </row>
    <row r="40" spans="2:19" ht="25.5" hidden="1" customHeight="1" outlineLevel="1" x14ac:dyDescent="0.2">
      <c r="B40" s="275"/>
      <c r="C40" s="283"/>
      <c r="D40" s="156" t="s">
        <v>220</v>
      </c>
      <c r="E40" s="255" t="str">
        <f t="shared" ref="E40:G40" si="21">IF(COUNT(E35:E39)&gt;=1,SUM(E35:E39),"")</f>
        <v/>
      </c>
      <c r="F40" s="256" t="str">
        <f t="shared" ref="F40" si="22">IF(COUNT(F35:F39)&gt;=1,SUM(F35:F39),"")</f>
        <v/>
      </c>
      <c r="G40" s="256" t="str">
        <f t="shared" si="21"/>
        <v/>
      </c>
      <c r="H40" s="255" t="str">
        <f t="shared" ref="H40:S40" si="23">IF(COUNT(H35:H39)&gt;=1,SUM(H35:H39),"")</f>
        <v/>
      </c>
      <c r="I40" s="257" t="str">
        <f t="shared" si="23"/>
        <v/>
      </c>
      <c r="J40" s="257" t="str">
        <f t="shared" si="23"/>
        <v/>
      </c>
      <c r="K40" s="255" t="str">
        <f t="shared" si="23"/>
        <v/>
      </c>
      <c r="L40" s="256" t="str">
        <f t="shared" si="23"/>
        <v/>
      </c>
      <c r="M40" s="256" t="str">
        <f t="shared" si="23"/>
        <v/>
      </c>
      <c r="N40" s="255" t="str">
        <f t="shared" si="23"/>
        <v/>
      </c>
      <c r="O40" s="256" t="str">
        <f t="shared" si="23"/>
        <v/>
      </c>
      <c r="P40" s="256" t="str">
        <f t="shared" si="23"/>
        <v/>
      </c>
      <c r="Q40" s="255" t="str">
        <f t="shared" si="23"/>
        <v/>
      </c>
      <c r="R40" s="256" t="str">
        <f t="shared" si="23"/>
        <v/>
      </c>
      <c r="S40" s="256" t="str">
        <f t="shared" si="23"/>
        <v/>
      </c>
    </row>
    <row r="41" spans="2:19" ht="21.75" hidden="1" customHeight="1" outlineLevel="1" x14ac:dyDescent="0.2">
      <c r="B41" s="263" t="str">
        <f>ｼｰﾄ0!$C$4</f>
        <v>いわき</v>
      </c>
      <c r="C41" s="279"/>
      <c r="D41" s="280" t="s">
        <v>166</v>
      </c>
      <c r="E41" s="156"/>
      <c r="F41" s="251"/>
      <c r="G41" s="251"/>
      <c r="H41" s="156"/>
      <c r="I41" s="251"/>
      <c r="J41" s="251"/>
      <c r="K41" s="156"/>
      <c r="L41" s="251"/>
      <c r="M41" s="251"/>
      <c r="N41" s="156"/>
      <c r="O41" s="251"/>
      <c r="P41" s="251"/>
      <c r="Q41" s="255"/>
      <c r="R41" s="251"/>
      <c r="S41" s="251"/>
    </row>
    <row r="42" spans="2:19" ht="21.75" hidden="1" customHeight="1" outlineLevel="1" x14ac:dyDescent="0.2">
      <c r="B42" s="269"/>
      <c r="C42" s="287"/>
      <c r="D42" s="280" t="s">
        <v>18</v>
      </c>
      <c r="E42" s="156"/>
      <c r="F42" s="251"/>
      <c r="G42" s="251"/>
      <c r="H42" s="156"/>
      <c r="I42" s="251"/>
      <c r="J42" s="251"/>
      <c r="K42" s="156"/>
      <c r="L42" s="251"/>
      <c r="M42" s="251"/>
      <c r="N42" s="156"/>
      <c r="O42" s="251"/>
      <c r="P42" s="251"/>
      <c r="Q42" s="255"/>
      <c r="R42" s="251"/>
      <c r="S42" s="251"/>
    </row>
    <row r="43" spans="2:19" ht="21.75" hidden="1" customHeight="1" outlineLevel="1" x14ac:dyDescent="0.2">
      <c r="B43" s="269"/>
      <c r="C43" s="287"/>
      <c r="D43" s="280" t="s">
        <v>17</v>
      </c>
      <c r="E43" s="156"/>
      <c r="F43" s="251"/>
      <c r="G43" s="251"/>
      <c r="H43" s="156"/>
      <c r="I43" s="251"/>
      <c r="J43" s="251"/>
      <c r="K43" s="156"/>
      <c r="L43" s="251"/>
      <c r="M43" s="251"/>
      <c r="N43" s="156"/>
      <c r="O43" s="251"/>
      <c r="P43" s="251"/>
      <c r="Q43" s="255"/>
      <c r="R43" s="251"/>
      <c r="S43" s="251"/>
    </row>
    <row r="44" spans="2:19" ht="21.75" hidden="1" customHeight="1" outlineLevel="1" x14ac:dyDescent="0.2">
      <c r="B44" s="269"/>
      <c r="C44" s="287"/>
      <c r="D44" s="280" t="s">
        <v>167</v>
      </c>
      <c r="E44" s="156"/>
      <c r="F44" s="251"/>
      <c r="G44" s="251"/>
      <c r="H44" s="156"/>
      <c r="I44" s="251"/>
      <c r="J44" s="251"/>
      <c r="K44" s="156"/>
      <c r="L44" s="251"/>
      <c r="M44" s="251"/>
      <c r="N44" s="156"/>
      <c r="O44" s="251"/>
      <c r="P44" s="251"/>
      <c r="Q44" s="255"/>
      <c r="R44" s="251"/>
      <c r="S44" s="251"/>
    </row>
    <row r="45" spans="2:19" ht="21.75" hidden="1" customHeight="1" outlineLevel="1" x14ac:dyDescent="0.2">
      <c r="B45" s="269"/>
      <c r="C45" s="287"/>
      <c r="D45" s="156" t="s">
        <v>34</v>
      </c>
      <c r="E45" s="156"/>
      <c r="F45" s="251"/>
      <c r="G45" s="251"/>
      <c r="H45" s="156"/>
      <c r="I45" s="251"/>
      <c r="J45" s="251"/>
      <c r="K45" s="156"/>
      <c r="L45" s="251"/>
      <c r="M45" s="251"/>
      <c r="N45" s="156"/>
      <c r="O45" s="251"/>
      <c r="P45" s="251"/>
      <c r="Q45" s="255"/>
      <c r="R45" s="251"/>
      <c r="S45" s="251"/>
    </row>
    <row r="46" spans="2:19" ht="23.25" hidden="1" customHeight="1" outlineLevel="1" x14ac:dyDescent="0.2">
      <c r="B46" s="275"/>
      <c r="C46" s="288"/>
      <c r="D46" s="156" t="s">
        <v>221</v>
      </c>
      <c r="E46" s="255" t="str">
        <f t="shared" ref="E46:G46" si="24">IF(COUNT(E41:E45)&gt;=1,SUM(E41:E45),"")</f>
        <v/>
      </c>
      <c r="F46" s="256" t="str">
        <f t="shared" ref="F46" si="25">IF(COUNT(F41:F45)&gt;=1,SUM(F41:F45),"")</f>
        <v/>
      </c>
      <c r="G46" s="256" t="str">
        <f t="shared" si="24"/>
        <v/>
      </c>
      <c r="H46" s="255" t="str">
        <f t="shared" ref="H46:S46" si="26">IF(COUNT(H41:H45)&gt;=1,SUM(H41:H45),"")</f>
        <v/>
      </c>
      <c r="I46" s="257" t="str">
        <f t="shared" si="26"/>
        <v/>
      </c>
      <c r="J46" s="257" t="str">
        <f t="shared" si="26"/>
        <v/>
      </c>
      <c r="K46" s="255" t="str">
        <f t="shared" si="26"/>
        <v/>
      </c>
      <c r="L46" s="256" t="str">
        <f t="shared" si="26"/>
        <v/>
      </c>
      <c r="M46" s="256" t="str">
        <f t="shared" si="26"/>
        <v/>
      </c>
      <c r="N46" s="255" t="str">
        <f t="shared" si="26"/>
        <v/>
      </c>
      <c r="O46" s="256" t="str">
        <f t="shared" si="26"/>
        <v/>
      </c>
      <c r="P46" s="256" t="str">
        <f t="shared" si="26"/>
        <v/>
      </c>
      <c r="Q46" s="255" t="str">
        <f t="shared" si="26"/>
        <v/>
      </c>
      <c r="R46" s="256" t="str">
        <f t="shared" si="26"/>
        <v/>
      </c>
      <c r="S46" s="256" t="str">
        <f t="shared" si="26"/>
        <v/>
      </c>
    </row>
    <row r="47" spans="2:19" ht="21.75" hidden="1" customHeight="1" outlineLevel="1" x14ac:dyDescent="0.2">
      <c r="B47" s="263" t="str">
        <f>ｼｰﾄ0!$C$4</f>
        <v>いわき</v>
      </c>
      <c r="C47" s="279"/>
      <c r="D47" s="280" t="s">
        <v>166</v>
      </c>
      <c r="E47" s="156"/>
      <c r="F47" s="251"/>
      <c r="G47" s="251"/>
      <c r="H47" s="156"/>
      <c r="I47" s="251"/>
      <c r="J47" s="251"/>
      <c r="K47" s="250"/>
      <c r="L47" s="251"/>
      <c r="M47" s="251"/>
      <c r="N47" s="250"/>
      <c r="O47" s="251"/>
      <c r="P47" s="251"/>
      <c r="Q47" s="255"/>
      <c r="R47" s="251"/>
      <c r="S47" s="251"/>
    </row>
    <row r="48" spans="2:19" ht="21.75" hidden="1" customHeight="1" outlineLevel="1" x14ac:dyDescent="0.2">
      <c r="B48" s="269"/>
      <c r="C48" s="281"/>
      <c r="D48" s="280" t="s">
        <v>18</v>
      </c>
      <c r="E48" s="156"/>
      <c r="F48" s="251"/>
      <c r="G48" s="251"/>
      <c r="H48" s="156"/>
      <c r="I48" s="251"/>
      <c r="J48" s="251"/>
      <c r="K48" s="250"/>
      <c r="L48" s="251"/>
      <c r="M48" s="251"/>
      <c r="N48" s="250"/>
      <c r="O48" s="251"/>
      <c r="P48" s="251"/>
      <c r="Q48" s="255"/>
      <c r="R48" s="251"/>
      <c r="S48" s="251"/>
    </row>
    <row r="49" spans="2:19" ht="21.75" hidden="1" customHeight="1" outlineLevel="1" x14ac:dyDescent="0.2">
      <c r="B49" s="269"/>
      <c r="C49" s="281"/>
      <c r="D49" s="280" t="s">
        <v>17</v>
      </c>
      <c r="E49" s="156"/>
      <c r="F49" s="251"/>
      <c r="G49" s="251"/>
      <c r="H49" s="156"/>
      <c r="I49" s="251"/>
      <c r="J49" s="251"/>
      <c r="K49" s="250"/>
      <c r="L49" s="251"/>
      <c r="M49" s="251"/>
      <c r="N49" s="250"/>
      <c r="O49" s="251"/>
      <c r="P49" s="251"/>
      <c r="Q49" s="255"/>
      <c r="R49" s="251"/>
      <c r="S49" s="251"/>
    </row>
    <row r="50" spans="2:19" ht="21.75" hidden="1" customHeight="1" outlineLevel="1" x14ac:dyDescent="0.2">
      <c r="B50" s="269"/>
      <c r="C50" s="281"/>
      <c r="D50" s="280" t="s">
        <v>167</v>
      </c>
      <c r="E50" s="156"/>
      <c r="F50" s="251"/>
      <c r="G50" s="251"/>
      <c r="H50" s="156"/>
      <c r="I50" s="251"/>
      <c r="J50" s="251"/>
      <c r="K50" s="250"/>
      <c r="L50" s="251"/>
      <c r="M50" s="251"/>
      <c r="N50" s="250"/>
      <c r="O50" s="251"/>
      <c r="P50" s="251"/>
      <c r="Q50" s="255"/>
      <c r="R50" s="251"/>
      <c r="S50" s="251"/>
    </row>
    <row r="51" spans="2:19" ht="21.75" hidden="1" customHeight="1" outlineLevel="1" x14ac:dyDescent="0.2">
      <c r="B51" s="269"/>
      <c r="C51" s="281"/>
      <c r="D51" s="156" t="s">
        <v>34</v>
      </c>
      <c r="E51" s="156"/>
      <c r="F51" s="251"/>
      <c r="G51" s="251"/>
      <c r="H51" s="156"/>
      <c r="I51" s="251"/>
      <c r="J51" s="251"/>
      <c r="K51" s="250"/>
      <c r="L51" s="251"/>
      <c r="M51" s="251"/>
      <c r="N51" s="250"/>
      <c r="O51" s="251"/>
      <c r="P51" s="251"/>
      <c r="Q51" s="255"/>
      <c r="R51" s="251"/>
      <c r="S51" s="251"/>
    </row>
    <row r="52" spans="2:19" ht="26.25" hidden="1" customHeight="1" outlineLevel="1" thickBot="1" x14ac:dyDescent="0.25">
      <c r="B52" s="290"/>
      <c r="C52" s="291"/>
      <c r="D52" s="292" t="s">
        <v>222</v>
      </c>
      <c r="E52" s="255" t="str">
        <f t="shared" ref="E52:G52" si="27">IF(COUNT(E47:E51)&gt;=1,SUM(E47:E51),"")</f>
        <v/>
      </c>
      <c r="F52" s="256" t="str">
        <f t="shared" ref="F52" si="28">IF(COUNT(F47:F51)&gt;=1,SUM(F47:F51),"")</f>
        <v/>
      </c>
      <c r="G52" s="256" t="str">
        <f t="shared" si="27"/>
        <v/>
      </c>
      <c r="H52" s="255" t="str">
        <f t="shared" ref="H52:S52" si="29">IF(COUNT(H47:H51)&gt;=1,SUM(H47:H51),"")</f>
        <v/>
      </c>
      <c r="I52" s="257" t="str">
        <f>IF(COUNT(I47:I51)&gt;=1,SUM(I47:I51),"")</f>
        <v/>
      </c>
      <c r="J52" s="257" t="str">
        <f t="shared" si="29"/>
        <v/>
      </c>
      <c r="K52" s="255" t="str">
        <f t="shared" si="29"/>
        <v/>
      </c>
      <c r="L52" s="256" t="str">
        <f t="shared" si="29"/>
        <v/>
      </c>
      <c r="M52" s="256" t="str">
        <f t="shared" si="29"/>
        <v/>
      </c>
      <c r="N52" s="255" t="str">
        <f t="shared" si="29"/>
        <v/>
      </c>
      <c r="O52" s="256" t="str">
        <f t="shared" si="29"/>
        <v/>
      </c>
      <c r="P52" s="256" t="str">
        <f t="shared" si="29"/>
        <v/>
      </c>
      <c r="Q52" s="255" t="str">
        <f t="shared" si="29"/>
        <v/>
      </c>
      <c r="R52" s="256" t="str">
        <f t="shared" si="29"/>
        <v/>
      </c>
      <c r="S52" s="256" t="str">
        <f t="shared" si="29"/>
        <v/>
      </c>
    </row>
    <row r="53" spans="2:19" ht="21.75" customHeight="1" collapsed="1" thickTop="1" x14ac:dyDescent="0.2">
      <c r="B53" s="293" t="s">
        <v>200</v>
      </c>
      <c r="C53" s="294"/>
      <c r="D53" s="295" t="s">
        <v>166</v>
      </c>
      <c r="E53" s="258">
        <f>IF(COUNT(E5,E11,E17,E23,E29,E35,E41,E47)&gt;=1,SUM(E5,E11,E17,E23,E29,E35,E41,E47),"")</f>
        <v>10</v>
      </c>
      <c r="F53" s="258">
        <f t="shared" ref="F53:S53" si="30">IF(COUNT(F5,F11,F17,F23,F29,F35,F41,F47)&gt;=1,SUM(F5,F11,F17,F23,F29,F35,F41,F47),"")</f>
        <v>6.5</v>
      </c>
      <c r="G53" s="258">
        <f t="shared" si="30"/>
        <v>2.4</v>
      </c>
      <c r="H53" s="258">
        <f t="shared" si="30"/>
        <v>10</v>
      </c>
      <c r="I53" s="258">
        <f t="shared" si="30"/>
        <v>6.5</v>
      </c>
      <c r="J53" s="258">
        <f t="shared" si="30"/>
        <v>2.4</v>
      </c>
      <c r="K53" s="258">
        <f t="shared" si="30"/>
        <v>10</v>
      </c>
      <c r="L53" s="258">
        <f t="shared" si="30"/>
        <v>6.5</v>
      </c>
      <c r="M53" s="258">
        <f t="shared" si="30"/>
        <v>2.4</v>
      </c>
      <c r="N53" s="258">
        <f t="shared" si="30"/>
        <v>10</v>
      </c>
      <c r="O53" s="258">
        <f t="shared" si="30"/>
        <v>6.5</v>
      </c>
      <c r="P53" s="258">
        <f t="shared" si="30"/>
        <v>2.4</v>
      </c>
      <c r="Q53" s="258">
        <f t="shared" si="30"/>
        <v>10</v>
      </c>
      <c r="R53" s="258">
        <f t="shared" si="30"/>
        <v>6.5</v>
      </c>
      <c r="S53" s="258">
        <f t="shared" si="30"/>
        <v>2.4</v>
      </c>
    </row>
    <row r="54" spans="2:19" ht="21.75" customHeight="1" x14ac:dyDescent="0.2">
      <c r="B54" s="296"/>
      <c r="C54" s="297"/>
      <c r="D54" s="280" t="s">
        <v>18</v>
      </c>
      <c r="E54" s="258" t="str">
        <f t="shared" ref="E54:S54" si="31">IF(COUNT(E6,E12,E18,E24,E30,E36,E42,E48)&gt;=1,SUM(E6,E12,E18,E24,E30,E36,E42,E48),"")</f>
        <v/>
      </c>
      <c r="F54" s="258" t="str">
        <f t="shared" si="31"/>
        <v/>
      </c>
      <c r="G54" s="258" t="str">
        <f t="shared" si="31"/>
        <v/>
      </c>
      <c r="H54" s="258" t="str">
        <f t="shared" si="31"/>
        <v/>
      </c>
      <c r="I54" s="258" t="str">
        <f t="shared" si="31"/>
        <v/>
      </c>
      <c r="J54" s="258" t="str">
        <f t="shared" si="31"/>
        <v/>
      </c>
      <c r="K54" s="258" t="str">
        <f t="shared" si="31"/>
        <v/>
      </c>
      <c r="L54" s="258" t="str">
        <f t="shared" si="31"/>
        <v/>
      </c>
      <c r="M54" s="258" t="str">
        <f t="shared" si="31"/>
        <v/>
      </c>
      <c r="N54" s="258" t="str">
        <f t="shared" si="31"/>
        <v/>
      </c>
      <c r="O54" s="258" t="str">
        <f t="shared" si="31"/>
        <v/>
      </c>
      <c r="P54" s="258" t="str">
        <f t="shared" si="31"/>
        <v/>
      </c>
      <c r="Q54" s="258" t="str">
        <f t="shared" si="31"/>
        <v/>
      </c>
      <c r="R54" s="258" t="str">
        <f t="shared" si="31"/>
        <v/>
      </c>
      <c r="S54" s="258" t="str">
        <f t="shared" si="31"/>
        <v/>
      </c>
    </row>
    <row r="55" spans="2:19" ht="21.75" customHeight="1" x14ac:dyDescent="0.2">
      <c r="B55" s="296"/>
      <c r="C55" s="297"/>
      <c r="D55" s="280" t="s">
        <v>17</v>
      </c>
      <c r="E55" s="258">
        <f t="shared" ref="E55:S55" si="32">IF(COUNT(E7,E13,E19,E25,E31,E37,E43,E49)&gt;=1,SUM(E7,E13,E19,E25,E31,E37,E43,E49),"")</f>
        <v>1</v>
      </c>
      <c r="F55" s="258">
        <f t="shared" si="32"/>
        <v>20</v>
      </c>
      <c r="G55" s="258">
        <f t="shared" si="32"/>
        <v>7.3</v>
      </c>
      <c r="H55" s="258">
        <f t="shared" si="32"/>
        <v>1</v>
      </c>
      <c r="I55" s="258">
        <f t="shared" si="32"/>
        <v>20</v>
      </c>
      <c r="J55" s="258">
        <f t="shared" si="32"/>
        <v>7.3</v>
      </c>
      <c r="K55" s="258">
        <f t="shared" si="32"/>
        <v>1</v>
      </c>
      <c r="L55" s="258">
        <f t="shared" si="32"/>
        <v>20</v>
      </c>
      <c r="M55" s="258">
        <f t="shared" si="32"/>
        <v>7.3</v>
      </c>
      <c r="N55" s="258">
        <f t="shared" si="32"/>
        <v>1</v>
      </c>
      <c r="O55" s="258">
        <f t="shared" si="32"/>
        <v>20</v>
      </c>
      <c r="P55" s="258">
        <f t="shared" si="32"/>
        <v>7.3</v>
      </c>
      <c r="Q55" s="258">
        <f t="shared" si="32"/>
        <v>1</v>
      </c>
      <c r="R55" s="258">
        <f t="shared" si="32"/>
        <v>20</v>
      </c>
      <c r="S55" s="258">
        <f t="shared" si="32"/>
        <v>7.3</v>
      </c>
    </row>
    <row r="56" spans="2:19" ht="21.75" customHeight="1" x14ac:dyDescent="0.2">
      <c r="B56" s="296"/>
      <c r="C56" s="297"/>
      <c r="D56" s="280" t="s">
        <v>167</v>
      </c>
      <c r="E56" s="258">
        <f t="shared" ref="E56:S56" si="33">IF(COUNT(E8,E14,E20,E26,E32,E38,E44,E50)&gt;=1,SUM(E8,E14,E20,E26,E32,E38,E44,E50),"")</f>
        <v>1</v>
      </c>
      <c r="F56" s="258">
        <f t="shared" si="33"/>
        <v>1</v>
      </c>
      <c r="G56" s="258">
        <f t="shared" si="33"/>
        <v>0.4</v>
      </c>
      <c r="H56" s="258">
        <f t="shared" si="33"/>
        <v>1</v>
      </c>
      <c r="I56" s="258">
        <f t="shared" si="33"/>
        <v>1</v>
      </c>
      <c r="J56" s="258">
        <f t="shared" si="33"/>
        <v>0.4</v>
      </c>
      <c r="K56" s="258">
        <f t="shared" si="33"/>
        <v>1</v>
      </c>
      <c r="L56" s="258">
        <f t="shared" si="33"/>
        <v>1</v>
      </c>
      <c r="M56" s="258">
        <f t="shared" si="33"/>
        <v>0.4</v>
      </c>
      <c r="N56" s="258">
        <f t="shared" si="33"/>
        <v>1</v>
      </c>
      <c r="O56" s="258">
        <f t="shared" si="33"/>
        <v>1</v>
      </c>
      <c r="P56" s="258">
        <f t="shared" si="33"/>
        <v>0.4</v>
      </c>
      <c r="Q56" s="258">
        <f t="shared" si="33"/>
        <v>1</v>
      </c>
      <c r="R56" s="258">
        <f t="shared" si="33"/>
        <v>1</v>
      </c>
      <c r="S56" s="258">
        <f t="shared" si="33"/>
        <v>0.4</v>
      </c>
    </row>
    <row r="57" spans="2:19" ht="21.75" customHeight="1" x14ac:dyDescent="0.2">
      <c r="B57" s="296"/>
      <c r="C57" s="297"/>
      <c r="D57" s="156" t="s">
        <v>34</v>
      </c>
      <c r="E57" s="258">
        <f t="shared" ref="E57:S57" si="34">IF(COUNT(E9,E15,E21,E27,E33,E39,E45,E51)&gt;=1,SUM(E9,E15,E21,E27,E33,E39,E45,E51),"")</f>
        <v>24</v>
      </c>
      <c r="F57" s="258">
        <f t="shared" si="34"/>
        <v>4.4000000000000004</v>
      </c>
      <c r="G57" s="258">
        <f t="shared" si="34"/>
        <v>1.6</v>
      </c>
      <c r="H57" s="258">
        <f t="shared" si="34"/>
        <v>24</v>
      </c>
      <c r="I57" s="258">
        <f t="shared" si="34"/>
        <v>4.4000000000000004</v>
      </c>
      <c r="J57" s="258">
        <f t="shared" si="34"/>
        <v>1.6</v>
      </c>
      <c r="K57" s="258">
        <f t="shared" si="34"/>
        <v>24</v>
      </c>
      <c r="L57" s="258">
        <f t="shared" si="34"/>
        <v>4.4000000000000004</v>
      </c>
      <c r="M57" s="258">
        <f t="shared" si="34"/>
        <v>1.6</v>
      </c>
      <c r="N57" s="258">
        <f t="shared" si="34"/>
        <v>24</v>
      </c>
      <c r="O57" s="258">
        <f t="shared" si="34"/>
        <v>4.4000000000000004</v>
      </c>
      <c r="P57" s="258">
        <f>IF(COUNT(P9,P15,P21,P27,P33,P39,P45,P51)&gt;=1,SUM(P9,P15,P21,P27,P33,P39,P45,P51),"")</f>
        <v>1.6</v>
      </c>
      <c r="Q57" s="258">
        <f t="shared" si="34"/>
        <v>24</v>
      </c>
      <c r="R57" s="258">
        <f t="shared" si="34"/>
        <v>4.4000000000000004</v>
      </c>
      <c r="S57" s="258">
        <f t="shared" si="34"/>
        <v>1.6</v>
      </c>
    </row>
    <row r="58" spans="2:19" ht="32.25" customHeight="1" x14ac:dyDescent="0.2">
      <c r="B58" s="298"/>
      <c r="C58" s="299"/>
      <c r="D58" s="156" t="s">
        <v>190</v>
      </c>
      <c r="E58" s="256">
        <f>SUM(E53:E57)</f>
        <v>36</v>
      </c>
      <c r="F58" s="256">
        <f t="shared" ref="F58:S58" si="35">SUM(F53:F57)</f>
        <v>31.9</v>
      </c>
      <c r="G58" s="256">
        <f t="shared" si="35"/>
        <v>11.7</v>
      </c>
      <c r="H58" s="256">
        <f t="shared" si="35"/>
        <v>36</v>
      </c>
      <c r="I58" s="256">
        <f t="shared" si="35"/>
        <v>31.9</v>
      </c>
      <c r="J58" s="256">
        <f t="shared" si="35"/>
        <v>11.7</v>
      </c>
      <c r="K58" s="256">
        <f t="shared" si="35"/>
        <v>36</v>
      </c>
      <c r="L58" s="256">
        <f t="shared" si="35"/>
        <v>31.9</v>
      </c>
      <c r="M58" s="256">
        <f t="shared" si="35"/>
        <v>11.7</v>
      </c>
      <c r="N58" s="256">
        <f t="shared" si="35"/>
        <v>36</v>
      </c>
      <c r="O58" s="256">
        <f t="shared" si="35"/>
        <v>31.9</v>
      </c>
      <c r="P58" s="256">
        <f t="shared" si="35"/>
        <v>11.7</v>
      </c>
      <c r="Q58" s="256">
        <f t="shared" si="35"/>
        <v>36</v>
      </c>
      <c r="R58" s="256">
        <f t="shared" si="35"/>
        <v>31.9</v>
      </c>
      <c r="S58" s="256">
        <f t="shared" si="35"/>
        <v>11.7</v>
      </c>
    </row>
    <row r="59" spans="2:19" x14ac:dyDescent="0.2">
      <c r="J59" s="300"/>
    </row>
    <row r="60" spans="2:19" ht="44.5" x14ac:dyDescent="0.2">
      <c r="C60" s="259" t="s">
        <v>228</v>
      </c>
      <c r="D60" s="301"/>
      <c r="E60" s="302"/>
      <c r="F60" s="300"/>
      <c r="G60" s="300" t="s">
        <v>197</v>
      </c>
      <c r="H60" s="303" t="s">
        <v>229</v>
      </c>
      <c r="I60" s="304"/>
      <c r="J60" s="304"/>
      <c r="K60" s="303"/>
      <c r="L60" s="300"/>
      <c r="M60" s="305"/>
      <c r="N60" s="306"/>
      <c r="O60" s="306"/>
      <c r="P60" s="307"/>
      <c r="Q60" s="307"/>
      <c r="R60" s="307"/>
      <c r="S60" s="307"/>
    </row>
    <row r="61" spans="2:19" ht="28.5" customHeight="1" x14ac:dyDescent="0.2">
      <c r="D61" s="175" t="s">
        <v>16</v>
      </c>
      <c r="E61" s="308"/>
      <c r="F61" s="309"/>
      <c r="G61" s="309"/>
      <c r="H61" s="310"/>
      <c r="I61" s="309"/>
      <c r="J61" s="309"/>
      <c r="K61" s="310"/>
      <c r="L61" s="309"/>
      <c r="M61" s="311"/>
      <c r="N61" s="306"/>
      <c r="O61" s="306"/>
      <c r="P61" s="307"/>
      <c r="Q61" s="307"/>
      <c r="R61" s="307"/>
      <c r="S61" s="307"/>
    </row>
    <row r="62" spans="2:19" ht="28.5" customHeight="1" x14ac:dyDescent="0.2">
      <c r="D62" s="175" t="s">
        <v>18</v>
      </c>
      <c r="E62" s="308"/>
      <c r="F62" s="309"/>
      <c r="G62" s="309"/>
      <c r="H62" s="310"/>
      <c r="I62" s="309"/>
      <c r="J62" s="309"/>
      <c r="K62" s="310"/>
      <c r="L62" s="309"/>
      <c r="M62" s="311"/>
      <c r="N62" s="306"/>
      <c r="O62" s="306"/>
      <c r="P62" s="307"/>
      <c r="Q62" s="307"/>
      <c r="R62" s="307"/>
      <c r="S62" s="307"/>
    </row>
    <row r="63" spans="2:19" ht="28.5" customHeight="1" x14ac:dyDescent="0.2">
      <c r="D63" s="175" t="s">
        <v>17</v>
      </c>
      <c r="E63" s="308"/>
      <c r="F63" s="309"/>
      <c r="G63" s="309"/>
      <c r="H63" s="310"/>
      <c r="I63" s="309"/>
      <c r="J63" s="309"/>
      <c r="K63" s="310"/>
      <c r="L63" s="309"/>
      <c r="M63" s="311"/>
      <c r="N63" s="306"/>
      <c r="O63" s="306"/>
      <c r="P63" s="307"/>
      <c r="Q63" s="307"/>
      <c r="R63" s="307"/>
      <c r="S63" s="307"/>
    </row>
    <row r="64" spans="2:19" ht="28.5" customHeight="1" x14ac:dyDescent="0.2">
      <c r="D64" s="175" t="s">
        <v>198</v>
      </c>
      <c r="E64" s="308"/>
      <c r="F64" s="309"/>
      <c r="G64" s="309"/>
      <c r="H64" s="310"/>
      <c r="I64" s="309"/>
      <c r="J64" s="309"/>
      <c r="K64" s="310"/>
      <c r="L64" s="309"/>
      <c r="M64" s="311"/>
      <c r="N64" s="306"/>
      <c r="O64" s="306"/>
      <c r="P64" s="307"/>
      <c r="Q64" s="307"/>
      <c r="R64" s="307"/>
      <c r="S64" s="307"/>
    </row>
    <row r="65" spans="4:13" ht="21" customHeight="1" x14ac:dyDescent="0.2">
      <c r="D65" s="312"/>
    </row>
    <row r="66" spans="4:13" ht="18" customHeight="1" x14ac:dyDescent="0.2">
      <c r="D66" s="188" t="s">
        <v>232</v>
      </c>
    </row>
    <row r="67" spans="4:13" ht="21" customHeight="1" x14ac:dyDescent="0.2">
      <c r="D67" s="162" t="s">
        <v>231</v>
      </c>
      <c r="E67" s="313" t="s">
        <v>424</v>
      </c>
      <c r="F67" s="314"/>
      <c r="G67" s="314"/>
      <c r="H67" s="314"/>
      <c r="I67" s="314"/>
      <c r="J67" s="314"/>
      <c r="K67" s="314"/>
      <c r="L67" s="314"/>
      <c r="M67" s="315"/>
    </row>
    <row r="68" spans="4:13" ht="23.25" customHeight="1" x14ac:dyDescent="0.2">
      <c r="D68" s="316"/>
      <c r="E68" s="313"/>
      <c r="F68" s="314"/>
      <c r="G68" s="314"/>
      <c r="H68" s="314"/>
      <c r="I68" s="314"/>
      <c r="J68" s="314"/>
      <c r="K68" s="314"/>
      <c r="L68" s="314"/>
      <c r="M68" s="315"/>
    </row>
    <row r="69" spans="4:13" ht="20.25" customHeight="1" x14ac:dyDescent="0.2">
      <c r="D69" s="316"/>
      <c r="E69" s="313"/>
      <c r="F69" s="314"/>
      <c r="G69" s="314"/>
      <c r="H69" s="314"/>
      <c r="I69" s="314"/>
      <c r="J69" s="314"/>
      <c r="K69" s="314"/>
      <c r="L69" s="314"/>
      <c r="M69" s="315"/>
    </row>
    <row r="70" spans="4:13" ht="20.25" customHeight="1" x14ac:dyDescent="0.2">
      <c r="D70" s="158"/>
      <c r="E70" s="313"/>
      <c r="F70" s="314"/>
      <c r="G70" s="314"/>
      <c r="H70" s="314"/>
      <c r="I70" s="314"/>
      <c r="J70" s="314"/>
      <c r="K70" s="314"/>
      <c r="L70" s="314"/>
      <c r="M70" s="315"/>
    </row>
  </sheetData>
  <mergeCells count="31">
    <mergeCell ref="C5:C10"/>
    <mergeCell ref="C47:C52"/>
    <mergeCell ref="C29:C34"/>
    <mergeCell ref="C35:C40"/>
    <mergeCell ref="D2:D4"/>
    <mergeCell ref="D67:D70"/>
    <mergeCell ref="E68:M68"/>
    <mergeCell ref="E69:M69"/>
    <mergeCell ref="E70:M70"/>
    <mergeCell ref="N60:S60"/>
    <mergeCell ref="N61:S61"/>
    <mergeCell ref="N62:S62"/>
    <mergeCell ref="N63:S63"/>
    <mergeCell ref="N64:S64"/>
    <mergeCell ref="E67:M67"/>
    <mergeCell ref="C53:C58"/>
    <mergeCell ref="B2:B4"/>
    <mergeCell ref="C17:C22"/>
    <mergeCell ref="C23:C28"/>
    <mergeCell ref="C41:C46"/>
    <mergeCell ref="B53:B58"/>
    <mergeCell ref="B17:B22"/>
    <mergeCell ref="B23:B28"/>
    <mergeCell ref="B41:B46"/>
    <mergeCell ref="C2:C4"/>
    <mergeCell ref="B47:B52"/>
    <mergeCell ref="B11:B16"/>
    <mergeCell ref="B5:B10"/>
    <mergeCell ref="B29:B34"/>
    <mergeCell ref="B35:B40"/>
    <mergeCell ref="C11:C16"/>
  </mergeCells>
  <phoneticPr fontId="4"/>
  <dataValidations count="1">
    <dataValidation type="custom" allowBlank="1" showInputMessage="1" showErrorMessage="1" errorTitle="ご注意" error="採取量は、小数点第１位までご記入ください。" sqref="F5:G9 I5:J9 L5:M9 O5:P9 F47:G51 F11:G15 I11:J15 L11:M15 O11:P15 R11:S15 F17:G21 I17:J21 L17:M21 O17:P21 R17:S21 F23:G27 I23:J27 L23:M27 O23:P27 R23:S27 F29:G33 I29:J33 L29:M33 O29:P33 R29:S33 F35:G39 I35:J39 L35:M39 O35:P39 R35:S39 F41:G45 I41:J45 L41:M45 O41:P45 R41:S45 R47:S51 I47:J51 L47:M51 O47:P51 R5:S9" xr:uid="{00000000-0002-0000-0A00-000000000000}">
      <formula1>F5=ROUNDDOWN(F5,1)</formula1>
    </dataValidation>
  </dataValidations>
  <pageMargins left="0.70866141732283472" right="0.55118110236220474" top="0.70866141732283472" bottom="0.6692913385826772" header="0.51181102362204722" footer="0.51181102362204722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topLeftCell="B1" zoomScale="70" zoomScaleNormal="70" workbookViewId="0">
      <selection activeCell="B1" sqref="B1"/>
    </sheetView>
  </sheetViews>
  <sheetFormatPr defaultRowHeight="13" x14ac:dyDescent="0.2"/>
  <cols>
    <col min="1" max="1" width="8.6328125" style="317" hidden="1" customWidth="1"/>
    <col min="2" max="16384" width="8.7265625" style="317"/>
  </cols>
  <sheetData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52</vt:i4>
      </vt:variant>
    </vt:vector>
  </HeadingPairs>
  <TitlesOfParts>
    <vt:vector size="59" baseType="lpstr">
      <vt:lpstr>集計1</vt:lpstr>
      <vt:lpstr>目次</vt:lpstr>
      <vt:lpstr>ｼｰﾄ0</vt:lpstr>
      <vt:lpstr>ｼｰﾄ1</vt:lpstr>
      <vt:lpstr>ｼｰﾄ3</vt:lpstr>
      <vt:lpstr>ｼｰﾄ6</vt:lpstr>
      <vt:lpstr>Sheet1</vt:lpstr>
      <vt:lpstr>ｼｰﾄ0!Print_Area</vt:lpstr>
      <vt:lpstr>ｼｰﾄ1!Print_Area</vt:lpstr>
      <vt:lpstr>ｼｰﾄ3!Print_Area</vt:lpstr>
      <vt:lpstr>ｼｰﾄ6!Print_Area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