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defaultThemeVersion="124226"/>
  <xr:revisionPtr revIDLastSave="0" documentId="8_{035F7060-B149-4748-891D-409D2E924F77}" xr6:coauthVersionLast="47" xr6:coauthVersionMax="47" xr10:uidLastSave="{00000000-0000-0000-0000-000000000000}"/>
  <bookViews>
    <workbookView xWindow="-16560" yWindow="-86" windowWidth="16663" windowHeight="8863" tabRatio="823" firstSheet="1" activeTab="3"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ｼｰﾄ1!$A$1:$F$28</definedName>
    <definedName name="_xlnm.Print_Area" localSheetId="5">ｼｰﾄ3!$A$1:$L$15</definedName>
    <definedName name="_xlnm.Print_Area" localSheetId="6">ｼｰﾄ5!$A$1:$H$38</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221" l="1"/>
  <c r="G11" i="221"/>
  <c r="F11" i="221"/>
  <c r="E57" i="207" l="1"/>
  <c r="P10" i="207" l="1"/>
  <c r="O10" i="207"/>
  <c r="N10" i="207"/>
  <c r="M10" i="207"/>
  <c r="L10" i="207"/>
  <c r="K10" i="207"/>
  <c r="J10" i="207"/>
  <c r="I10" i="207"/>
  <c r="G10" i="207"/>
  <c r="F10" i="207"/>
  <c r="E10" i="207"/>
  <c r="H10" i="207"/>
  <c r="D11" i="128" l="1"/>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11" i="221"/>
  <c r="C11" i="221"/>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S10" i="207"/>
  <c r="R10" i="207"/>
  <c r="Q10" i="207"/>
  <c r="F13" i="57"/>
  <c r="E13" i="57"/>
  <c r="D13" i="57"/>
  <c r="F12" i="57"/>
  <c r="E12"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35" i="57"/>
  <c r="AC11" i="128" s="1"/>
  <c r="E35" i="57"/>
  <c r="AB11" i="128" s="1"/>
  <c r="D35" i="57"/>
  <c r="AA11" i="128" s="1"/>
  <c r="G34" i="57"/>
  <c r="G33" i="57"/>
  <c r="G32" i="57"/>
  <c r="G31" i="57"/>
  <c r="B31" i="57"/>
  <c r="F27" i="57"/>
  <c r="E27" i="57"/>
  <c r="D27" i="57"/>
  <c r="F26" i="57"/>
  <c r="E26" i="57"/>
  <c r="D26" i="57"/>
  <c r="B4" i="57"/>
  <c r="H23" i="221"/>
  <c r="G23" i="221"/>
  <c r="F23" i="221"/>
  <c r="E23" i="221"/>
  <c r="A8" i="221"/>
  <c r="A7" i="221"/>
  <c r="A6" i="221"/>
  <c r="B2" i="221"/>
  <c r="B2" i="218"/>
  <c r="D3" i="216"/>
  <c r="AN11" i="128"/>
  <c r="Z11" i="128"/>
  <c r="R11" i="128"/>
  <c r="Q11" i="128"/>
  <c r="P11" i="128"/>
  <c r="O11" i="128"/>
  <c r="N11" i="128"/>
  <c r="M11" i="128"/>
  <c r="L11" i="128"/>
  <c r="K11" i="128"/>
  <c r="J11" i="128"/>
  <c r="I11" i="128"/>
  <c r="H11" i="128"/>
  <c r="G11" i="128"/>
  <c r="F11" i="128"/>
  <c r="E11" i="128"/>
  <c r="C11" i="128"/>
  <c r="B11" i="128"/>
  <c r="E11" i="221" l="1"/>
  <c r="S11" i="128" s="1"/>
  <c r="V11" i="128"/>
  <c r="U11" i="128"/>
  <c r="T11" i="128"/>
  <c r="G35" i="57"/>
  <c r="I23" i="221"/>
  <c r="I11" i="221" s="1"/>
  <c r="Y11" i="128" l="1"/>
</calcChain>
</file>

<file path=xl/sharedStrings.xml><?xml version="1.0" encoding="utf-8"?>
<sst xmlns="http://schemas.openxmlformats.org/spreadsheetml/2006/main" count="735" uniqueCount="493">
  <si>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</si>
  <si>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</si>
  <si>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</si>
  <si>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</si>
  <si>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</si>
  <si>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</si>
  <si>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</si>
  <si>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</si>
  <si>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</si>
  <si>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</si>
  <si>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</si>
  <si>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</si>
  <si>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</si>
  <si>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</si>
  <si>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</si>
  <si>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</si>
  <si>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</si>
  <si>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</si>
  <si>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</si>
  <si>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</si>
  <si>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</si>
  <si>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</si>
  <si>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</si>
  <si>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</si>
  <si>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</si>
  <si>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</si>
  <si>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</si>
  <si>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</si>
  <si>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</si>
  <si>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</si>
  <si>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</si>
  <si>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</si>
  <si>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</si>
  <si>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</si>
  <si>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</si>
  <si>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</si>
  <si>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</si>
  <si>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</si>
  <si>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</si>
  <si>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</si>
  <si>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</si>
  <si>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</si>
  <si>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</si>
  <si>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</si>
  <si>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</si>
  <si>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</si>
  <si>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</si>
  <si>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</si>
  <si>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</si>
  <si>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</si>
  <si>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</si>
  <si>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</si>
  <si>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</si>
  <si>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</si>
  <si>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</si>
  <si>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</si>
  <si>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</si>
  <si>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</si>
  <si>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</si>
  <si>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</si>
  <si>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</si>
  <si>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</si>
  <si>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</si>
  <si>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</si>
  <si>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</si>
  <si>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</si>
  <si>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</si>
  <si>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</si>
  <si>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</si>
  <si>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</si>
  <si>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</si>
  <si>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</si>
  <si>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</si>
  <si>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</si>
  <si>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</si>
  <si>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</si>
  <si>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</si>
  <si>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</si>
  <si>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</si>
  <si>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</si>
  <si>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</si>
  <si>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</si>
  <si>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</si>
  <si>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</si>
  <si>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</si>
  <si>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</si>
  <si>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</si>
  <si>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</si>
  <si>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</si>
  <si>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</si>
  <si>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</si>
  <si>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</si>
  <si>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</si>
  <si>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</si>
  <si>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</si>
  <si>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</si>
  <si>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</si>
  <si>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</si>
  <si>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</si>
  <si>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</si>
  <si>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</si>
  <si>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</si>
  <si>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</si>
  <si>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</si>
  <si>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</si>
  <si>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</si>
  <si>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</si>
  <si>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</si>
  <si>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</si>
  <si>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</si>
  <si>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</si>
  <si>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</si>
  <si>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</si>
  <si>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</si>
  <si>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</si>
  <si>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</si>
  <si>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</si>
  <si>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</si>
  <si>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</si>
  <si>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</si>
  <si>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</si>
  <si>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</si>
  <si>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</si>
  <si>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</si>
  <si>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</si>
  <si>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</si>
  <si>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</si>
  <si>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</si>
  <si>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</si>
  <si>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</si>
  <si>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</si>
  <si>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</si>
  <si>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</si>
  <si>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</si>
  <si>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</si>
  <si>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</si>
  <si>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</si>
  <si>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</si>
  <si>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</si>
  <si>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</si>
  <si>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</si>
  <si>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</si>
  <si>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</si>
  <si>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</si>
  <si>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</si>
  <si>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</si>
  <si>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</si>
  <si>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</si>
  <si>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</si>
  <si>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</si>
  <si>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</si>
  <si>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</si>
  <si>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</si>
  <si>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</si>
  <si>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</si>
  <si>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</si>
  <si>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</si>
  <si>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</si>
  <si>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</si>
  <si>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</si>
  <si>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</si>
  <si>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</si>
  <si>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</si>
  <si>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</si>
  <si>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</si>
  <si>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</si>
  <si>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</si>
  <si>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</si>
  <si>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</si>
  <si>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</si>
  <si>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</si>
  <si>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</si>
  <si>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</si>
  <si>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</si>
  <si>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</si>
  <si>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</si>
  <si>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</si>
  <si>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</si>
  <si>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</si>
  <si>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</si>
  <si>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</si>
  <si>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</si>
  <si>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</si>
  <si>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</si>
  <si>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</si>
  <si>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</si>
  <si>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</si>
  <si>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</si>
  <si>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</si>
  <si>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</si>
  <si>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</si>
  <si>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</si>
  <si>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</si>
  <si>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</si>
  <si>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</si>
  <si>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</si>
  <si>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</si>
  <si>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</si>
  <si>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</si>
  <si>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</si>
  <si>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</si>
  <si>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</si>
  <si>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</si>
  <si>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</si>
  <si>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</si>
  <si>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</si>
  <si>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</si>
  <si>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</si>
  <si>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</si>
  <si>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</si>
  <si>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</si>
  <si>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</si>
  <si>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</si>
  <si>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</si>
  <si>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</si>
  <si>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</si>
  <si>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</si>
  <si>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</si>
  <si>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</si>
  <si>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</si>
  <si>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</si>
  <si>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</si>
  <si>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</si>
  <si>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</si>
  <si>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</si>
  <si>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</si>
  <si>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</si>
  <si>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</si>
  <si>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</si>
  <si>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</si>
  <si>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</si>
  <si>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</si>
  <si>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</si>
  <si>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</si>
  <si>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</si>
  <si>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</si>
  <si>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</si>
  <si>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</si>
  <si>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</si>
  <si>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</si>
  <si>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</si>
  <si>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</si>
  <si>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</si>
  <si>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</si>
  <si>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</si>
  <si>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</si>
  <si>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</si>
  <si>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</si>
  <si>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</si>
  <si>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</si>
  <si>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</si>
  <si>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</si>
  <si>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</si>
  <si>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</si>
  <si>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</si>
  <si>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</si>
  <si>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</si>
  <si>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</si>
  <si>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</si>
  <si>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</si>
  <si>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</si>
  <si>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</si>
  <si>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</si>
  <si>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</si>
  <si>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</si>
  <si>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</si>
  <si>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</si>
  <si>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</si>
  <si>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</si>
  <si>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</si>
  <si>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</si>
  <si>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</si>
  <si>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</si>
  <si>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</si>
  <si>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</si>
  <si>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</si>
  <si>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</si>
  <si>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</si>
  <si>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</si>
  <si>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</si>
  <si>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</si>
  <si>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</si>
  <si>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</si>
  <si>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</si>
  <si>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</si>
  <si>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</si>
  <si>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</si>
  <si>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</si>
  <si>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</si>
  <si>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</si>
  <si>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</si>
  <si>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</si>
  <si>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</si>
  <si>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</si>
  <si>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</si>
  <si>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</si>
  <si>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</si>
  <si>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</si>
  <si>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</si>
  <si>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</si>
  <si>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</si>
  <si>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</si>
  <si>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</si>
  <si>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</si>
  <si>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</si>
  <si>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</si>
  <si>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</si>
  <si>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</si>
  <si>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</si>
  <si>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</si>
  <si>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</si>
  <si>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</si>
  <si>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</si>
  <si>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</si>
  <si>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</si>
  <si>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</si>
  <si>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</si>
  <si>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</si>
  <si>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</si>
  <si>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</si>
  <si>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</si>
  <si>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</si>
  <si>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</si>
  <si>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</si>
  <si>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</si>
  <si>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</si>
  <si>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</si>
  <si>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</si>
  <si>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</si>
  <si>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</si>
  <si>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</si>
  <si>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</si>
  <si>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</si>
  <si>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</si>
  <si>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</si>
  <si>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</si>
  <si>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</si>
  <si>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</si>
  <si>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</si>
  <si>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</si>
  <si>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</si>
  <si>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</si>
  <si>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</si>
  <si>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</si>
  <si>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</si>
  <si>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</si>
  <si>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</si>
  <si>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</si>
  <si>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</si>
  <si>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</si>
  <si>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</si>
  <si>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</si>
  <si>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</si>
  <si>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</si>
  <si>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</si>
  <si>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</si>
  <si>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</si>
  <si>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</si>
  <si>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</si>
  <si>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</si>
  <si>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</si>
  <si>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</si>
  <si>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</si>
  <si>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</si>
  <si>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</si>
  <si>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</si>
  <si>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</si>
  <si>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</si>
  <si>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</si>
  <si>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</si>
  <si>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</si>
  <si>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</si>
  <si>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</si>
  <si>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</si>
  <si>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</si>
  <si>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</si>
  <si>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</si>
  <si>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</si>
  <si>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</si>
  <si>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</si>
  <si>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</si>
  <si>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</si>
  <si>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</si>
  <si>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</si>
  <si>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</si>
  <si>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</si>
  <si>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</si>
  <si>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</si>
  <si>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</si>
  <si>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</si>
  <si>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</si>
  <si>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</si>
  <si>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</si>
  <si>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</si>
  <si>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</si>
  <si>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</si>
  <si>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</si>
  <si>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</si>
  <si>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</si>
  <si>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</si>
  <si>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</si>
  <si>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</si>
  <si>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</si>
  <si>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</si>
  <si>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</si>
  <si>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</si>
  <si>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</si>
  <si>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</si>
  <si>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</si>
  <si>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</si>
  <si>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</si>
  <si>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</si>
  <si>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</si>
  <si>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</si>
  <si>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</si>
  <si>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</si>
  <si>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</si>
  <si>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</si>
  <si>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</si>
  <si>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</si>
  <si>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</si>
  <si>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</si>
  <si>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</si>
  <si>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</si>
  <si>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</si>
  <si>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</si>
  <si>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</si>
  <si>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</si>
  <si>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</si>
  <si>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</si>
  <si>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</si>
  <si>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</si>
  <si>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</si>
  <si>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</si>
  <si>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</si>
  <si>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</si>
  <si>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</si>
  <si>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</si>
  <si>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</si>
  <si>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</si>
  <si>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</si>
  <si>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</si>
  <si>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</si>
  <si>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</si>
  <si>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</si>
  <si>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</si>
  <si>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</si>
  <si>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</si>
  <si>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</si>
  <si>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</si>
  <si>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</si>
  <si>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</si>
  <si>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</si>
  <si>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</si>
  <si>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</si>
  <si>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</si>
  <si>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</si>
  <si>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</si>
  <si>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</si>
  <si>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</si>
  <si>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</si>
  <si>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</si>
  <si>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9</t>
    <phoneticPr fontId="4"/>
  </si>
  <si>
    <t>門東町一丁目</t>
    <rPh sb="0" eb="3">
      <t>モントウマチ</t>
    </rPh>
    <rPh sb="3" eb="6">
      <t>イッチョウメ</t>
    </rPh>
    <phoneticPr fontId="4"/>
  </si>
  <si>
    <t>米沢市</t>
    <rPh sb="0" eb="3">
      <t>ヨネザワシ</t>
    </rPh>
    <phoneticPr fontId="4"/>
  </si>
  <si>
    <t>１．沈下量の基準点は、一等水準点№4500　　（所在地：　米沢市直江町　　）</t>
  </si>
  <si>
    <t>２．測量の基準日：令和4年10月１日</t>
    <phoneticPr fontId="4"/>
  </si>
  <si>
    <t>S49～R4</t>
    <phoneticPr fontId="4"/>
  </si>
  <si>
    <t>12</t>
    <phoneticPr fontId="4"/>
  </si>
  <si>
    <t>H24</t>
    <phoneticPr fontId="4"/>
  </si>
  <si>
    <t>③直近の測量による年間
沈下量が最大の水準点</t>
  </si>
  <si>
    <t>4</t>
    <phoneticPr fontId="4"/>
  </si>
  <si>
    <t>大町二丁目</t>
    <rPh sb="0" eb="2">
      <t>オオマチ</t>
    </rPh>
    <rPh sb="2" eb="5">
      <t>ニチョウメ</t>
    </rPh>
    <phoneticPr fontId="4"/>
  </si>
  <si>
    <t>米沢７号井</t>
    <phoneticPr fontId="4"/>
  </si>
  <si>
    <t>米沢市門東町１丁目</t>
    <phoneticPr fontId="4"/>
  </si>
  <si>
    <t>29.5～40.5</t>
    <phoneticPr fontId="4"/>
  </si>
  <si>
    <t>山形県</t>
    <phoneticPr fontId="4"/>
  </si>
  <si>
    <t>被圧地下水</t>
    <phoneticPr fontId="4"/>
  </si>
  <si>
    <t>S49．8</t>
    <phoneticPr fontId="4"/>
  </si>
  <si>
    <t>・水位は地表面下m</t>
    <phoneticPr fontId="4"/>
  </si>
  <si>
    <t>欠測</t>
    <rPh sb="0" eb="2">
      <t>ケッソク</t>
    </rPh>
    <phoneticPr fontId="4"/>
  </si>
  <si>
    <t>-</t>
  </si>
  <si>
    <t>-</t>
    <phoneticPr fontId="4"/>
  </si>
  <si>
    <t>調査は隔年で行っており、R2年10月～R4年9月とR3年10月～R4年9月の</t>
    <rPh sb="14" eb="15">
      <t>ネン</t>
    </rPh>
    <rPh sb="17" eb="18">
      <t>ガツ</t>
    </rPh>
    <rPh sb="21" eb="22">
      <t>ネン</t>
    </rPh>
    <rPh sb="23" eb="24">
      <t>ガツ</t>
    </rPh>
    <rPh sb="27" eb="28">
      <t>ネン</t>
    </rPh>
    <rPh sb="30" eb="31">
      <t>ガツ</t>
    </rPh>
    <rPh sb="34" eb="35">
      <t>ネン</t>
    </rPh>
    <rPh sb="36" eb="37">
      <t>ガツ</t>
    </rPh>
    <phoneticPr fontId="4"/>
  </si>
  <si>
    <t>記録が混在しています。</t>
    <rPh sb="0" eb="2">
      <t>キロク</t>
    </rPh>
    <rPh sb="3" eb="5">
      <t>コンザイ</t>
    </rPh>
    <phoneticPr fontId="4"/>
  </si>
  <si>
    <t>・自記水位計による当該年度中の平均記録</t>
    <rPh sb="9" eb="11">
      <t>トウガイ</t>
    </rPh>
    <rPh sb="11" eb="13">
      <t>ネンド</t>
    </rPh>
    <rPh sb="13" eb="14">
      <t>チュウ</t>
    </rPh>
    <rPh sb="15" eb="17">
      <t>ヘイキン</t>
    </rPh>
    <rPh sb="17" eb="19">
      <t>キロク</t>
    </rPh>
    <phoneticPr fontId="4"/>
  </si>
  <si>
    <t>20.20（H25）</t>
    <phoneticPr fontId="4"/>
  </si>
  <si>
    <t>米沢市　南陽市　高畠町　川西町</t>
    <rPh sb="0" eb="2">
      <t>ヨネザワ</t>
    </rPh>
    <rPh sb="2" eb="3">
      <t>シ</t>
    </rPh>
    <rPh sb="4" eb="6">
      <t>ナンヨウ</t>
    </rPh>
    <rPh sb="6" eb="7">
      <t>シ</t>
    </rPh>
    <rPh sb="8" eb="10">
      <t>タカハタ</t>
    </rPh>
    <rPh sb="10" eb="11">
      <t>マチ</t>
    </rPh>
    <rPh sb="12" eb="14">
      <t>カワニシ</t>
    </rPh>
    <rPh sb="14" eb="15">
      <t>マチ</t>
    </rPh>
    <phoneticPr fontId="4"/>
  </si>
  <si>
    <t>H30～R4</t>
    <phoneticPr fontId="4"/>
  </si>
  <si>
    <t>R4</t>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</si>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</sst>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61"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b/>
      <sz val="9"/>
      <color rgb="FFFF0000"/>
      <name val="メイリオ"/>
      <family val="3"/>
      <charset val="128"/>
    </font>
    <font>
      <sz val="11"/>
      <name val="メイリオ"/>
      <family val="3"/>
      <charset val="128"/>
    </font>
    <font>
      <sz val="8"/>
      <name val="メイリオ"/>
      <family val="3"/>
      <charset val="128"/>
    </font>
    <font>
      <b/>
      <sz val="9"/>
      <color indexed="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sz val="12"/>
      <color indexed="8"/>
      <name val="メイリオ"/>
      <family val="3"/>
      <charset val="128"/>
    </font>
    <font>
      <b/>
      <sz val="12"/>
      <color indexed="8"/>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8"/>
      <color rgb="FF000000"/>
      <name val="ＭＳ Ｐゴシック"/>
      <family val="3"/>
      <charset val="128"/>
    </font>
    <font>
      <sz val="9"/>
      <color theme="1"/>
      <name val="メイリオ"/>
      <family val="3"/>
      <charset val="128"/>
    </font>
    <font>
      <sz val="10"/>
      <name val="ＭＳ Ｐゴシック"/>
      <family val="3"/>
      <charset val="128"/>
    </font>
  </fonts>
  <fills count="36">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0"/>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2" applyNumberFormat="0" applyAlignment="0" applyProtection="0">
      <alignment vertical="center"/>
    </xf>
    <xf numFmtId="0" fontId="11" fillId="28" borderId="0" applyNumberFormat="0" applyBorder="0" applyAlignment="0" applyProtection="0">
      <alignment vertical="center"/>
    </xf>
    <xf numFmtId="0" fontId="6" fillId="29" borderId="33" applyNumberFormat="0" applyFont="0" applyAlignment="0" applyProtection="0">
      <alignment vertical="center"/>
    </xf>
    <xf numFmtId="0" fontId="12" fillId="0" borderId="34" applyNumberFormat="0" applyFill="0" applyAlignment="0" applyProtection="0">
      <alignment vertical="center"/>
    </xf>
    <xf numFmtId="0" fontId="13" fillId="30" borderId="0" applyNumberFormat="0" applyBorder="0" applyAlignment="0" applyProtection="0">
      <alignment vertical="center"/>
    </xf>
    <xf numFmtId="0" fontId="14" fillId="31"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32"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7" fillId="0" borderId="0"/>
    <xf numFmtId="0" fontId="48" fillId="0" borderId="0" applyNumberFormat="0" applyFill="0" applyBorder="0" applyAlignment="0" applyProtection="0">
      <alignment vertical="center"/>
    </xf>
    <xf numFmtId="0" fontId="47" fillId="0" borderId="0"/>
    <xf numFmtId="0" fontId="49" fillId="0" borderId="0" applyNumberFormat="0" applyFill="0" applyBorder="0" applyAlignment="0" applyProtection="0">
      <alignment vertical="top"/>
      <protection locked="0"/>
    </xf>
    <xf numFmtId="0" fontId="50" fillId="0" borderId="0">
      <alignment vertical="center"/>
    </xf>
  </cellStyleXfs>
  <cellXfs count="396">
    <xf numFmtId="0" fontId="0" fillId="0" borderId="0" xfId="0">
      <alignment vertical="center"/>
    </xf>
    <xf numFmtId="0" fontId="26" fillId="2" borderId="1" xfId="55" applyFont="1" applyFill="1" applyBorder="1" applyAlignment="1">
      <alignment horizontal="center" vertical="center" wrapText="1"/>
    </xf>
    <xf numFmtId="181" fontId="26" fillId="2" borderId="1" xfId="33" applyNumberFormat="1" applyFont="1" applyFill="1" applyBorder="1" applyAlignment="1" applyProtection="1">
      <alignment horizontal="center" vertical="center" wrapText="1"/>
    </xf>
    <xf numFmtId="182" fontId="26" fillId="2" borderId="1" xfId="55" applyNumberFormat="1" applyFont="1" applyFill="1" applyBorder="1" applyAlignment="1">
      <alignment horizontal="center" vertical="center" wrapText="1"/>
    </xf>
    <xf numFmtId="181" fontId="26" fillId="2" borderId="1" xfId="55" applyNumberFormat="1" applyFont="1" applyFill="1" applyBorder="1" applyAlignment="1">
      <alignment horizontal="center" vertical="center" wrapText="1"/>
    </xf>
    <xf numFmtId="181" fontId="26" fillId="2" borderId="6" xfId="55" applyNumberFormat="1" applyFont="1" applyFill="1" applyBorder="1" applyAlignment="1">
      <alignment horizontal="center" vertical="center" wrapText="1"/>
    </xf>
    <xf numFmtId="177" fontId="26" fillId="2" borderId="6" xfId="55" applyNumberFormat="1" applyFont="1" applyFill="1" applyBorder="1" applyAlignment="1">
      <alignment horizontal="center" vertical="center" wrapText="1"/>
    </xf>
    <xf numFmtId="0" fontId="26" fillId="2" borderId="6" xfId="55" applyFont="1" applyFill="1" applyBorder="1" applyAlignment="1">
      <alignment horizontal="center" vertical="center" wrapText="1"/>
    </xf>
    <xf numFmtId="0" fontId="26" fillId="34" borderId="0" xfId="0" applyFont="1" applyFill="1" applyProtection="1">
      <alignment vertical="center"/>
      <protection locked="0" hidden="1"/>
    </xf>
    <xf numFmtId="0" fontId="26" fillId="34" borderId="0" xfId="0" applyFont="1" applyFill="1" applyProtection="1">
      <alignment vertical="center"/>
      <protection hidden="1"/>
    </xf>
    <xf numFmtId="0" fontId="26" fillId="34" borderId="0" xfId="0" applyFont="1" applyFill="1">
      <alignment vertical="center"/>
    </xf>
    <xf numFmtId="0" fontId="39" fillId="34" borderId="0" xfId="0" applyFont="1" applyFill="1" applyAlignment="1">
      <alignment horizontal="left" vertical="center"/>
    </xf>
    <xf numFmtId="0" fontId="31" fillId="0" borderId="0" xfId="55" applyFont="1" applyProtection="1">
      <alignment vertical="center"/>
      <protection locked="0"/>
    </xf>
    <xf numFmtId="0" fontId="41" fillId="0" borderId="0" xfId="55" applyFont="1" applyAlignment="1" applyProtection="1">
      <alignment horizontal="left" vertical="center"/>
      <protection locked="0"/>
    </xf>
    <xf numFmtId="0" fontId="41" fillId="0" borderId="0" xfId="55" applyFont="1" applyAlignment="1" applyProtection="1">
      <alignment horizontal="center" vertical="center"/>
      <protection locked="0"/>
    </xf>
    <xf numFmtId="0" fontId="41" fillId="0" borderId="0" xfId="55" applyFont="1" applyProtection="1">
      <alignment vertical="center"/>
      <protection locked="0"/>
    </xf>
    <xf numFmtId="0" fontId="31" fillId="34" borderId="0" xfId="55" applyFont="1" applyFill="1" applyProtection="1">
      <alignment vertical="center"/>
      <protection locked="0"/>
    </xf>
    <xf numFmtId="0" fontId="35" fillId="0" borderId="0" xfId="55" applyFont="1" applyProtection="1">
      <alignment vertical="center"/>
      <protection locked="0"/>
    </xf>
    <xf numFmtId="0" fontId="27" fillId="0" borderId="0" xfId="55" applyFont="1" applyProtection="1">
      <alignment vertical="center"/>
      <protection locked="0"/>
    </xf>
    <xf numFmtId="49" fontId="31" fillId="0" borderId="0" xfId="55" applyNumberFormat="1" applyFont="1" applyAlignment="1" applyProtection="1">
      <alignment horizontal="center" vertical="center"/>
      <protection locked="0"/>
    </xf>
    <xf numFmtId="0" fontId="31" fillId="0" borderId="0" xfId="55" applyFont="1" applyAlignment="1" applyProtection="1">
      <alignment horizontal="center" vertical="center"/>
      <protection locked="0"/>
    </xf>
    <xf numFmtId="0" fontId="35" fillId="0" borderId="0" xfId="55" applyFont="1" applyAlignment="1" applyProtection="1">
      <alignment horizontal="left" vertical="center"/>
      <protection locked="0"/>
    </xf>
    <xf numFmtId="0" fontId="31" fillId="0" borderId="0" xfId="55" applyFont="1" applyAlignment="1" applyProtection="1">
      <alignment horizontal="left" vertical="center"/>
      <protection locked="0"/>
    </xf>
    <xf numFmtId="0" fontId="27" fillId="0" borderId="0" xfId="55" applyFont="1" applyAlignment="1" applyProtection="1">
      <alignment horizontal="left" vertical="center"/>
      <protection locked="0"/>
    </xf>
    <xf numFmtId="0" fontId="31" fillId="34" borderId="0" xfId="55" applyFont="1" applyFill="1" applyAlignment="1" applyProtection="1">
      <alignment horizontal="left" vertical="center"/>
      <protection locked="0"/>
    </xf>
    <xf numFmtId="0" fontId="27" fillId="0" borderId="0" xfId="55" applyFont="1" applyAlignment="1" applyProtection="1">
      <alignment horizontal="left" vertical="center" wrapText="1"/>
      <protection locked="0"/>
    </xf>
    <xf numFmtId="0" fontId="35" fillId="0" borderId="0" xfId="55" applyFont="1" applyAlignment="1" applyProtection="1">
      <alignment vertical="top" wrapText="1"/>
      <protection locked="0"/>
    </xf>
    <xf numFmtId="0" fontId="35" fillId="0" borderId="0" xfId="55" applyFont="1" applyAlignment="1" applyProtection="1">
      <alignment vertical="top"/>
      <protection locked="0"/>
    </xf>
    <xf numFmtId="178" fontId="26" fillId="34" borderId="52" xfId="60" applyNumberFormat="1" applyFont="1" applyFill="1" applyBorder="1" applyProtection="1">
      <alignment vertical="center"/>
      <protection locked="0"/>
    </xf>
    <xf numFmtId="0" fontId="27" fillId="34" borderId="6" xfId="55" applyFont="1" applyFill="1" applyBorder="1" applyAlignment="1">
      <alignment horizontal="centerContinuous" vertical="center" wrapText="1"/>
    </xf>
    <xf numFmtId="0" fontId="27" fillId="34" borderId="9" xfId="55" applyFont="1" applyFill="1" applyBorder="1" applyAlignment="1">
      <alignment horizontal="centerContinuous" vertical="center"/>
    </xf>
    <xf numFmtId="0" fontId="27" fillId="0" borderId="1" xfId="61" applyFont="1" applyBorder="1" applyAlignment="1">
      <alignment horizontal="center" vertical="center" wrapText="1"/>
    </xf>
    <xf numFmtId="0" fontId="27" fillId="0" borderId="19" xfId="55" applyFont="1" applyBorder="1" applyAlignment="1">
      <alignment vertical="center" wrapText="1"/>
    </xf>
    <xf numFmtId="0" fontId="31" fillId="0" borderId="0" xfId="61" applyFont="1" applyAlignment="1">
      <alignment horizontal="center" vertical="center"/>
    </xf>
    <xf numFmtId="0" fontId="27" fillId="0" borderId="21" xfId="55" applyFont="1" applyBorder="1">
      <alignment vertical="center"/>
    </xf>
    <xf numFmtId="0" fontId="31" fillId="0" borderId="15" xfId="61" applyFont="1" applyBorder="1" applyAlignment="1">
      <alignment horizontal="center" vertical="top"/>
    </xf>
    <xf numFmtId="0" fontId="27" fillId="34" borderId="4" xfId="55" applyFont="1" applyFill="1" applyBorder="1" applyAlignment="1">
      <alignment horizontal="center" vertical="center" wrapText="1"/>
    </xf>
    <xf numFmtId="0" fontId="27" fillId="34" borderId="20" xfId="55" applyFont="1" applyFill="1" applyBorder="1" applyAlignment="1">
      <alignment horizontal="center" vertical="center" wrapText="1"/>
    </xf>
    <xf numFmtId="0" fontId="31" fillId="0" borderId="0" xfId="55" applyFont="1">
      <alignment vertical="center"/>
    </xf>
    <xf numFmtId="0" fontId="35" fillId="0" borderId="15" xfId="55" applyFont="1" applyBorder="1" applyAlignment="1">
      <alignment horizontal="center" vertical="center"/>
    </xf>
    <xf numFmtId="0" fontId="31" fillId="0" borderId="0" xfId="61" applyFont="1" applyAlignment="1">
      <alignment horizontal="center" vertical="top"/>
    </xf>
    <xf numFmtId="0" fontId="31" fillId="34" borderId="15" xfId="55" applyFont="1" applyFill="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1" fillId="0" borderId="0" xfId="55" applyFont="1" applyAlignment="1">
      <alignment vertical="center" wrapText="1"/>
    </xf>
    <xf numFmtId="0" fontId="26" fillId="0" borderId="6" xfId="55" applyFont="1" applyBorder="1" applyAlignment="1">
      <alignment horizontal="center" vertical="top" wrapText="1"/>
    </xf>
    <xf numFmtId="0" fontId="52" fillId="0" borderId="0" xfId="55" applyFont="1" applyAlignment="1" applyProtection="1">
      <alignment horizontal="left" vertical="center"/>
      <protection locked="0"/>
    </xf>
    <xf numFmtId="180" fontId="27" fillId="0" borderId="0" xfId="55" applyNumberFormat="1" applyFont="1" applyProtection="1">
      <alignment vertical="center"/>
      <protection locked="0"/>
    </xf>
    <xf numFmtId="185" fontId="31" fillId="0" borderId="1" xfId="55" applyNumberFormat="1" applyFont="1" applyBorder="1" applyAlignment="1" applyProtection="1">
      <alignment horizontal="center" vertical="center"/>
      <protection locked="0"/>
    </xf>
    <xf numFmtId="0" fontId="27" fillId="34" borderId="0" xfId="55" applyFont="1" applyFill="1" applyProtection="1">
      <alignment vertical="center"/>
      <protection locked="0"/>
    </xf>
    <xf numFmtId="0" fontId="27" fillId="0" borderId="0" xfId="55" applyFont="1" applyAlignment="1" applyProtection="1">
      <alignment vertical="center" shrinkToFit="1"/>
      <protection locked="0"/>
    </xf>
    <xf numFmtId="0" fontId="31" fillId="0" borderId="0" xfId="55" applyFont="1" applyAlignment="1" applyProtection="1">
      <alignment vertical="center" shrinkToFit="1"/>
      <protection locked="0"/>
    </xf>
    <xf numFmtId="0" fontId="35" fillId="0" borderId="6" xfId="55" applyFont="1" applyBorder="1" applyAlignment="1">
      <alignment horizontal="center" vertical="center"/>
    </xf>
    <xf numFmtId="0" fontId="35" fillId="0" borderId="9" xfId="55" applyFont="1" applyBorder="1" applyAlignment="1">
      <alignment horizontal="center" vertical="center"/>
    </xf>
    <xf numFmtId="0" fontId="42" fillId="0" borderId="0" xfId="55" applyFont="1" applyProtection="1">
      <alignment vertical="center"/>
      <protection locked="0"/>
    </xf>
    <xf numFmtId="0" fontId="31" fillId="0" borderId="0" xfId="55" applyFont="1" applyProtection="1">
      <alignment vertical="center"/>
      <protection locked="0"/>
    </xf>
    <xf numFmtId="0" fontId="27" fillId="0" borderId="18" xfId="55" applyFont="1" applyBorder="1" applyAlignment="1">
      <alignment horizontal="center" vertical="center" wrapText="1"/>
    </xf>
    <xf numFmtId="0" fontId="27" fillId="0" borderId="12" xfId="55" applyFont="1" applyBorder="1" applyAlignment="1">
      <alignment horizontal="center" vertical="center" wrapText="1"/>
    </xf>
    <xf numFmtId="0" fontId="27" fillId="0" borderId="2" xfId="55" applyFont="1" applyBorder="1" applyAlignment="1">
      <alignment horizontal="center" vertical="center" wrapText="1"/>
    </xf>
    <xf numFmtId="0" fontId="27" fillId="0" borderId="4" xfId="55" applyFont="1" applyBorder="1" applyAlignment="1">
      <alignment horizontal="center" vertical="center" wrapText="1"/>
    </xf>
    <xf numFmtId="0" fontId="27" fillId="0" borderId="3" xfId="55" applyFont="1" applyBorder="1" applyAlignment="1">
      <alignment horizontal="center" vertical="center" wrapText="1"/>
    </xf>
    <xf numFmtId="0" fontId="27" fillId="0" borderId="2" xfId="55" applyFont="1" applyBorder="1" applyAlignment="1">
      <alignment horizontal="center" vertical="top" wrapText="1"/>
    </xf>
    <xf numFmtId="0" fontId="27" fillId="0" borderId="4" xfId="55" applyFont="1" applyBorder="1" applyAlignment="1">
      <alignment horizontal="center" vertical="top" wrapText="1"/>
    </xf>
    <xf numFmtId="0" fontId="27" fillId="0" borderId="3" xfId="55" applyFont="1" applyBorder="1" applyAlignment="1">
      <alignment horizontal="center" vertical="top" wrapText="1"/>
    </xf>
    <xf numFmtId="0" fontId="31" fillId="0" borderId="2" xfId="55" applyFont="1" applyBorder="1" applyAlignment="1">
      <alignment horizontal="center" vertical="center" wrapText="1"/>
    </xf>
    <xf numFmtId="0" fontId="31" fillId="0" borderId="4" xfId="55" applyFont="1" applyBorder="1" applyAlignment="1">
      <alignment horizontal="center" vertical="center" wrapText="1"/>
    </xf>
    <xf numFmtId="0" fontId="31" fillId="0" borderId="3" xfId="55" applyFont="1" applyBorder="1" applyAlignment="1">
      <alignment horizontal="center" vertical="center" wrapText="1"/>
    </xf>
    <xf numFmtId="0" fontId="27" fillId="0" borderId="19" xfId="55" applyFont="1" applyBorder="1" applyAlignment="1">
      <alignment horizontal="center" vertical="center" wrapText="1"/>
    </xf>
    <xf numFmtId="0" fontId="27" fillId="0" borderId="13" xfId="55" applyFont="1" applyBorder="1" applyAlignment="1">
      <alignment horizontal="center" vertical="center" wrapText="1"/>
    </xf>
    <xf numFmtId="0" fontId="27" fillId="0" borderId="21" xfId="55" applyFont="1" applyBorder="1" applyAlignment="1">
      <alignment horizontal="center" vertical="center" wrapText="1"/>
    </xf>
    <xf numFmtId="0" fontId="27" fillId="0" borderId="4" xfId="55" applyFont="1" applyBorder="1" applyAlignment="1">
      <alignment horizontal="center" vertical="center"/>
    </xf>
    <xf numFmtId="0" fontId="35" fillId="0" borderId="2" xfId="55" applyFont="1" applyBorder="1" applyAlignment="1">
      <alignment horizontal="center" vertical="center" wrapText="1"/>
    </xf>
    <xf numFmtId="0" fontId="35" fillId="0" borderId="4" xfId="55" applyFont="1" applyBorder="1" applyAlignment="1">
      <alignment horizontal="center" vertical="center" wrapText="1"/>
    </xf>
    <xf numFmtId="0" fontId="35" fillId="0" borderId="18" xfId="55" applyFont="1" applyBorder="1" applyAlignment="1">
      <alignment horizontal="center" vertical="center" wrapText="1"/>
    </xf>
    <xf numFmtId="0" fontId="35" fillId="0" borderId="19" xfId="55" applyFont="1" applyBorder="1" applyAlignment="1">
      <alignment horizontal="center" vertical="center" wrapText="1"/>
    </xf>
    <xf numFmtId="0" fontId="35" fillId="0" borderId="13" xfId="55" applyFont="1" applyBorder="1" applyAlignment="1">
      <alignment horizontal="center" vertical="center" wrapText="1"/>
    </xf>
    <xf numFmtId="0" fontId="35" fillId="0" borderId="21" xfId="55" applyFont="1" applyBorder="1" applyAlignment="1">
      <alignment horizontal="center" vertical="center" wrapText="1"/>
    </xf>
    <xf numFmtId="0" fontId="31" fillId="0" borderId="18" xfId="55" applyFont="1" applyBorder="1" applyAlignment="1">
      <alignment horizontal="center" vertical="center" wrapText="1"/>
    </xf>
    <xf numFmtId="0" fontId="31" fillId="0" borderId="12" xfId="55" applyFont="1" applyBorder="1" applyAlignment="1">
      <alignment horizontal="center" vertical="center" wrapText="1"/>
    </xf>
    <xf numFmtId="179" fontId="27" fillId="0" borderId="2" xfId="55" applyNumberFormat="1" applyFont="1" applyBorder="1" applyAlignment="1">
      <alignment horizontal="center" vertical="center" wrapText="1"/>
    </xf>
    <xf numFmtId="179" fontId="27" fillId="0" borderId="4" xfId="55" applyNumberFormat="1" applyFont="1" applyBorder="1" applyAlignment="1">
      <alignment horizontal="center" vertical="center" wrapText="1"/>
    </xf>
    <xf numFmtId="179" fontId="27" fillId="0" borderId="3" xfId="55" applyNumberFormat="1" applyFont="1" applyBorder="1" applyAlignment="1">
      <alignment horizontal="center" vertical="center" wrapText="1"/>
    </xf>
    <xf numFmtId="0" fontId="35" fillId="0" borderId="6" xfId="55" applyFont="1" applyBorder="1" applyAlignment="1">
      <alignment horizontal="center" vertical="center" wrapText="1"/>
    </xf>
    <xf numFmtId="0" fontId="35" fillId="0" borderId="9" xfId="55" applyFont="1" applyBorder="1" applyAlignment="1">
      <alignment horizontal="center" vertical="center" wrapText="1"/>
    </xf>
    <xf numFmtId="0" fontId="35" fillId="0" borderId="5" xfId="55" applyFont="1" applyBorder="1" applyAlignment="1">
      <alignment horizontal="center" vertical="center"/>
    </xf>
    <xf numFmtId="0" fontId="31" fillId="0" borderId="2" xfId="55" applyFont="1" applyBorder="1" applyAlignment="1">
      <alignment horizontal="center" vertical="center" textRotation="255"/>
    </xf>
    <xf numFmtId="0" fontId="31" fillId="0" borderId="4" xfId="55" applyFont="1" applyBorder="1" applyAlignment="1">
      <alignment horizontal="center" vertical="center" textRotation="255"/>
    </xf>
    <xf numFmtId="0" fontId="31" fillId="0" borderId="3" xfId="55" applyFont="1" applyBorder="1" applyAlignment="1">
      <alignment horizontal="center" vertical="center" textRotation="255"/>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5" fillId="0" borderId="2" xfId="55" applyFont="1" applyBorder="1" applyAlignment="1">
      <alignment horizontal="center" vertical="center"/>
    </xf>
    <xf numFmtId="0" fontId="35" fillId="0" borderId="4" xfId="55" applyFont="1" applyBorder="1" applyAlignment="1">
      <alignment horizontal="center" vertical="center"/>
    </xf>
    <xf numFmtId="0" fontId="35" fillId="0" borderId="3" xfId="55" applyFont="1" applyBorder="1" applyAlignment="1">
      <alignment horizontal="center" vertical="center"/>
    </xf>
    <xf numFmtId="0" fontId="35" fillId="0" borderId="18" xfId="55" applyFont="1" applyBorder="1" applyAlignment="1">
      <alignment horizontal="center" vertical="center"/>
    </xf>
    <xf numFmtId="0" fontId="35" fillId="0" borderId="19" xfId="55"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Alignment="1">
      <alignment horizontal="center" vertical="center"/>
    </xf>
    <xf numFmtId="0" fontId="35" fillId="0" borderId="20" xfId="0" applyFont="1" applyBorder="1" applyAlignment="1">
      <alignment horizontal="center" vertical="center"/>
    </xf>
    <xf numFmtId="0" fontId="35" fillId="0" borderId="13" xfId="0" applyFont="1" applyBorder="1" applyAlignment="1">
      <alignment horizontal="center" vertical="center"/>
    </xf>
    <xf numFmtId="0" fontId="35" fillId="0" borderId="21" xfId="0" applyFont="1" applyBorder="1" applyAlignment="1">
      <alignment horizontal="center" vertical="center"/>
    </xf>
    <xf numFmtId="0" fontId="35" fillId="0" borderId="15" xfId="0" applyFont="1" applyBorder="1" applyAlignment="1">
      <alignment horizontal="center" vertical="center"/>
    </xf>
    <xf numFmtId="179" fontId="32" fillId="0" borderId="2" xfId="55" applyNumberFormat="1" applyFont="1" applyBorder="1" applyAlignment="1">
      <alignment horizontal="center" vertical="center" wrapText="1"/>
    </xf>
    <xf numFmtId="179" fontId="32" fillId="0" borderId="4" xfId="55" applyNumberFormat="1" applyFont="1" applyBorder="1" applyAlignment="1">
      <alignment horizontal="center" vertical="center" wrapText="1"/>
    </xf>
    <xf numFmtId="179" fontId="32" fillId="0" borderId="3" xfId="55" applyNumberFormat="1" applyFont="1" applyBorder="1" applyAlignment="1">
      <alignment horizontal="center" vertical="center" wrapText="1"/>
    </xf>
    <xf numFmtId="0" fontId="31" fillId="0" borderId="2" xfId="55" applyFont="1" applyBorder="1" applyAlignment="1">
      <alignment horizontal="center" vertical="center"/>
    </xf>
    <xf numFmtId="0" fontId="31" fillId="0" borderId="4" xfId="55" applyFont="1" applyBorder="1" applyAlignment="1">
      <alignment horizontal="center" vertical="center"/>
    </xf>
    <xf numFmtId="0" fontId="31" fillId="0" borderId="3" xfId="55" applyFont="1" applyBorder="1" applyAlignment="1">
      <alignment horizontal="center" vertical="center"/>
    </xf>
    <xf numFmtId="0" fontId="32" fillId="34" borderId="2" xfId="55" applyFont="1" applyFill="1" applyBorder="1" applyAlignment="1">
      <alignment horizontal="center" vertical="center" wrapText="1"/>
    </xf>
    <xf numFmtId="0" fontId="32" fillId="34" borderId="3" xfId="55" applyFont="1" applyFill="1" applyBorder="1" applyAlignment="1">
      <alignment horizontal="center" vertical="center" wrapText="1"/>
    </xf>
    <xf numFmtId="0" fontId="32" fillId="34" borderId="4" xfId="55" applyFont="1" applyFill="1" applyBorder="1" applyAlignment="1">
      <alignment horizontal="center" vertical="top" wrapText="1"/>
    </xf>
    <xf numFmtId="0" fontId="32" fillId="34" borderId="3" xfId="55" applyFont="1" applyFill="1" applyBorder="1" applyAlignment="1">
      <alignment horizontal="center" vertical="top" wrapText="1"/>
    </xf>
    <xf numFmtId="0" fontId="27" fillId="34" borderId="2" xfId="55" applyFont="1" applyFill="1" applyBorder="1" applyAlignment="1">
      <alignment horizontal="center" vertical="center" wrapText="1"/>
    </xf>
    <xf numFmtId="0" fontId="27" fillId="34" borderId="4" xfId="55" applyFont="1" applyFill="1" applyBorder="1" applyAlignment="1">
      <alignment horizontal="center" vertical="center" wrapText="1"/>
    </xf>
    <xf numFmtId="0" fontId="27" fillId="34" borderId="3" xfId="55" applyFont="1" applyFill="1" applyBorder="1" applyAlignment="1">
      <alignment horizontal="center" vertical="center" wrapText="1"/>
    </xf>
    <xf numFmtId="0" fontId="40" fillId="34" borderId="1" xfId="0" applyFont="1" applyFill="1" applyBorder="1" applyAlignment="1">
      <alignment horizontal="center" vertical="center"/>
    </xf>
    <xf numFmtId="0" fontId="27" fillId="34" borderId="0" xfId="0" applyFont="1" applyFill="1" applyAlignment="1">
      <alignment horizontal="center" vertical="center"/>
    </xf>
    <xf numFmtId="0" fontId="40" fillId="34" borderId="6" xfId="0" applyFont="1" applyFill="1" applyBorder="1" applyAlignment="1">
      <alignment horizontal="center" vertical="center"/>
    </xf>
    <xf numFmtId="0" fontId="40" fillId="34" borderId="9" xfId="0" applyFont="1" applyFill="1" applyBorder="1" applyAlignment="1">
      <alignment horizontal="center" vertical="center"/>
    </xf>
    <xf numFmtId="0" fontId="40" fillId="34" borderId="5" xfId="0" applyFont="1" applyFill="1" applyBorder="1" applyAlignment="1">
      <alignment horizontal="center" vertical="center"/>
    </xf>
    <xf numFmtId="0" fontId="27" fillId="34" borderId="0" xfId="0" applyFont="1" applyFill="1">
      <alignment vertical="center"/>
    </xf>
    <xf numFmtId="0" fontId="39" fillId="34" borderId="6" xfId="0" applyFont="1" applyFill="1" applyBorder="1" applyAlignment="1">
      <alignment horizontal="left" vertical="center"/>
    </xf>
    <xf numFmtId="0" fontId="39" fillId="34" borderId="5" xfId="0" applyFont="1" applyFill="1" applyBorder="1" applyAlignment="1">
      <alignment horizontal="left" vertical="center"/>
    </xf>
    <xf numFmtId="0" fontId="39" fillId="34" borderId="1" xfId="0" applyFont="1" applyFill="1" applyBorder="1">
      <alignment vertical="center"/>
    </xf>
    <xf numFmtId="0" fontId="39" fillId="34" borderId="5" xfId="0" applyFont="1" applyFill="1" applyBorder="1">
      <alignment vertical="center"/>
    </xf>
    <xf numFmtId="49" fontId="27" fillId="34" borderId="1" xfId="0" applyNumberFormat="1" applyFont="1" applyFill="1" applyBorder="1">
      <alignment vertical="center"/>
    </xf>
    <xf numFmtId="0" fontId="27" fillId="34" borderId="5" xfId="0" applyFont="1" applyFill="1" applyBorder="1" applyAlignment="1">
      <alignment vertical="center" wrapText="1"/>
    </xf>
    <xf numFmtId="0" fontId="39" fillId="34" borderId="6" xfId="0" applyFont="1" applyFill="1" applyBorder="1">
      <alignment vertical="center"/>
    </xf>
    <xf numFmtId="0" fontId="39" fillId="34" borderId="9" xfId="0" applyFont="1" applyFill="1" applyBorder="1">
      <alignment vertical="center"/>
    </xf>
    <xf numFmtId="0" fontId="27" fillId="34" borderId="1" xfId="0" applyFont="1" applyFill="1" applyBorder="1">
      <alignment vertical="center"/>
    </xf>
    <xf numFmtId="0" fontId="39" fillId="34" borderId="9" xfId="0" applyFont="1" applyFill="1" applyBorder="1" applyAlignment="1">
      <alignment horizontal="left" vertical="center"/>
    </xf>
    <xf numFmtId="0" fontId="39" fillId="34" borderId="5" xfId="0" applyFont="1" applyFill="1" applyBorder="1" applyAlignment="1">
      <alignment horizontal="justify" vertical="center" wrapText="1"/>
    </xf>
    <xf numFmtId="0" fontId="27" fillId="34" borderId="0" xfId="0" applyFont="1" applyFill="1" applyAlignment="1">
      <alignment horizontal="right" vertical="center"/>
    </xf>
    <xf numFmtId="49" fontId="27" fillId="34" borderId="0" xfId="0" applyNumberFormat="1" applyFont="1" applyFill="1">
      <alignment vertical="center"/>
    </xf>
    <xf numFmtId="0" fontId="39" fillId="34" borderId="0" xfId="0" applyFont="1" applyFill="1">
      <alignment vertical="center"/>
    </xf>
    <xf numFmtId="0" fontId="39" fillId="34" borderId="0" xfId="0" applyFont="1" applyFill="1" applyAlignment="1">
      <alignment horizontal="justify" vertical="center" wrapText="1"/>
    </xf>
    <xf numFmtId="0" fontId="38" fillId="34" borderId="0" xfId="62" applyFont="1" applyFill="1" applyProtection="1">
      <alignment vertical="center"/>
      <protection locked="0"/>
    </xf>
    <xf numFmtId="0" fontId="52" fillId="34" borderId="0" xfId="62" applyFont="1" applyFill="1" applyAlignment="1" applyProtection="1">
      <alignment horizontal="left" vertical="center"/>
      <protection locked="0"/>
    </xf>
    <xf numFmtId="0" fontId="36" fillId="34" borderId="0" xfId="62" applyFont="1" applyFill="1" applyProtection="1">
      <alignment vertical="center"/>
      <protection locked="0"/>
    </xf>
    <xf numFmtId="0" fontId="37" fillId="34" borderId="0" xfId="62" applyFont="1" applyFill="1" applyProtection="1">
      <alignment vertical="center"/>
      <protection locked="0"/>
    </xf>
    <xf numFmtId="0" fontId="31" fillId="34" borderId="0" xfId="62" applyFont="1" applyFill="1" applyProtection="1">
      <alignment vertical="center"/>
      <protection locked="0"/>
    </xf>
    <xf numFmtId="0" fontId="36" fillId="34" borderId="6" xfId="62" applyFont="1" applyFill="1" applyBorder="1" applyAlignment="1" applyProtection="1">
      <alignment horizontal="center" vertical="center"/>
      <protection locked="0"/>
    </xf>
    <xf numFmtId="0" fontId="54" fillId="34" borderId="1" xfId="0" applyFont="1" applyFill="1" applyBorder="1" applyAlignment="1" applyProtection="1">
      <alignment horizontal="center" vertical="center" wrapText="1"/>
      <protection locked="0"/>
    </xf>
    <xf numFmtId="0" fontId="53" fillId="34" borderId="1" xfId="0" applyFont="1" applyFill="1" applyBorder="1" applyAlignment="1" applyProtection="1">
      <alignment horizontal="center" vertical="center" wrapText="1"/>
      <protection locked="0"/>
    </xf>
    <xf numFmtId="0" fontId="36" fillId="34" borderId="0" xfId="62" applyFont="1" applyFill="1">
      <alignment vertical="center"/>
    </xf>
    <xf numFmtId="0" fontId="29" fillId="34" borderId="0" xfId="60" applyFont="1" applyFill="1">
      <alignment vertical="center"/>
    </xf>
    <xf numFmtId="0" fontId="51" fillId="34" borderId="0" xfId="0" applyFont="1" applyFill="1" applyAlignment="1" applyProtection="1">
      <alignment horizontal="left" vertical="center"/>
      <protection locked="0"/>
    </xf>
    <xf numFmtId="0" fontId="29" fillId="34" borderId="0" xfId="60" applyFont="1" applyFill="1" applyProtection="1">
      <alignment vertical="center"/>
      <protection locked="0"/>
    </xf>
    <xf numFmtId="0" fontId="33" fillId="34" borderId="0" xfId="0" applyFont="1" applyFill="1" applyAlignment="1" applyProtection="1">
      <alignment horizontal="left" vertical="center"/>
      <protection locked="0"/>
    </xf>
    <xf numFmtId="0" fontId="29" fillId="34" borderId="0" xfId="57" applyFont="1" applyFill="1" applyProtection="1">
      <alignment vertical="center"/>
      <protection locked="0"/>
    </xf>
    <xf numFmtId="0" fontId="33" fillId="34" borderId="0" xfId="60" applyFont="1" applyFill="1" applyProtection="1">
      <alignment vertical="center"/>
      <protection locked="0"/>
    </xf>
    <xf numFmtId="0" fontId="26" fillId="34" borderId="6" xfId="57" applyFont="1" applyFill="1" applyBorder="1" applyAlignment="1" applyProtection="1">
      <alignment horizontal="center" vertical="center"/>
      <protection locked="0"/>
    </xf>
    <xf numFmtId="0" fontId="26" fillId="34" borderId="5"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protection locked="0" hidden="1"/>
    </xf>
    <xf numFmtId="0" fontId="26" fillId="34" borderId="1" xfId="60" applyFont="1" applyFill="1" applyBorder="1" applyAlignment="1" applyProtection="1">
      <alignment horizontal="center" vertical="center" wrapText="1"/>
      <protection locked="0"/>
    </xf>
    <xf numFmtId="0" fontId="26" fillId="34" borderId="1" xfId="0" applyFont="1" applyFill="1" applyBorder="1" applyAlignment="1" applyProtection="1">
      <alignment horizontal="center" vertical="center" wrapText="1"/>
      <protection locked="0"/>
    </xf>
    <xf numFmtId="0" fontId="26" fillId="34" borderId="5" xfId="60" applyFont="1" applyFill="1" applyBorder="1" applyAlignment="1" applyProtection="1">
      <alignment horizontal="center" vertical="center" wrapText="1"/>
      <protection locked="0"/>
    </xf>
    <xf numFmtId="0" fontId="26" fillId="34" borderId="3" xfId="0" applyFont="1" applyFill="1" applyBorder="1" applyAlignment="1" applyProtection="1">
      <alignment horizontal="center" vertical="center"/>
      <protection locked="0"/>
    </xf>
    <xf numFmtId="49" fontId="26" fillId="34" borderId="3" xfId="60" applyNumberFormat="1" applyFont="1" applyFill="1" applyBorder="1" applyProtection="1">
      <alignment vertical="center"/>
      <protection locked="0"/>
    </xf>
    <xf numFmtId="49" fontId="26" fillId="34" borderId="15" xfId="60" applyNumberFormat="1" applyFont="1" applyFill="1" applyBorder="1" applyProtection="1">
      <alignment vertical="center"/>
      <protection locked="0"/>
    </xf>
    <xf numFmtId="0" fontId="26" fillId="34" borderId="1" xfId="0" applyFont="1" applyFill="1" applyBorder="1" applyAlignment="1" applyProtection="1">
      <alignment horizontal="center" vertical="center"/>
      <protection locked="0"/>
    </xf>
    <xf numFmtId="49" fontId="26" fillId="34" borderId="1" xfId="60" applyNumberFormat="1" applyFont="1" applyFill="1" applyBorder="1" applyProtection="1">
      <alignment vertical="center"/>
      <protection locked="0"/>
    </xf>
    <xf numFmtId="49" fontId="26" fillId="34" borderId="5" xfId="60" applyNumberFormat="1" applyFont="1" applyFill="1" applyBorder="1" applyProtection="1">
      <alignment vertical="center"/>
      <protection locked="0"/>
    </xf>
    <xf numFmtId="0" fontId="26" fillId="34" borderId="2" xfId="0" applyFont="1" applyFill="1" applyBorder="1" applyAlignment="1" applyProtection="1">
      <alignment horizontal="center" vertical="center"/>
      <protection locked="0"/>
    </xf>
    <xf numFmtId="49" fontId="26" fillId="34" borderId="23" xfId="60" applyNumberFormat="1" applyFont="1" applyFill="1" applyBorder="1" applyAlignment="1" applyProtection="1">
      <alignment horizontal="center" vertical="center" wrapText="1"/>
      <protection locked="0"/>
    </xf>
    <xf numFmtId="49" fontId="26" fillId="34" borderId="24" xfId="60" applyNumberFormat="1" applyFont="1" applyFill="1" applyBorder="1" applyAlignment="1" applyProtection="1">
      <alignment horizontal="center" vertical="center" wrapText="1"/>
      <protection locked="0"/>
    </xf>
    <xf numFmtId="178" fontId="26" fillId="34" borderId="1" xfId="60" applyNumberFormat="1" applyFont="1" applyFill="1" applyBorder="1" applyProtection="1">
      <alignment vertical="center"/>
      <protection locked="0"/>
    </xf>
    <xf numFmtId="49" fontId="26" fillId="34" borderId="25" xfId="60" applyNumberFormat="1" applyFont="1" applyFill="1" applyBorder="1" applyAlignment="1" applyProtection="1">
      <alignment horizontal="center" vertical="center" wrapText="1"/>
      <protection locked="0"/>
    </xf>
    <xf numFmtId="49" fontId="26" fillId="34" borderId="26" xfId="60" applyNumberFormat="1" applyFont="1" applyFill="1" applyBorder="1" applyAlignment="1" applyProtection="1">
      <alignment horizontal="center" vertical="center" wrapText="1"/>
      <protection locked="0"/>
    </xf>
    <xf numFmtId="49" fontId="26" fillId="34" borderId="45" xfId="60" applyNumberFormat="1" applyFont="1" applyFill="1" applyBorder="1" applyAlignment="1" applyProtection="1">
      <alignment horizontal="center" vertical="center" wrapText="1"/>
      <protection locked="0"/>
    </xf>
    <xf numFmtId="178" fontId="26" fillId="34" borderId="2" xfId="60" applyNumberFormat="1" applyFont="1" applyFill="1" applyBorder="1" applyProtection="1">
      <alignment vertical="center"/>
      <protection locked="0"/>
    </xf>
    <xf numFmtId="0" fontId="26" fillId="34" borderId="12" xfId="60" applyFont="1" applyFill="1" applyBorder="1" applyAlignment="1" applyProtection="1">
      <alignment horizontal="center" vertical="center" textRotation="255"/>
      <protection locked="0"/>
    </xf>
    <xf numFmtId="0" fontId="26" fillId="34" borderId="1" xfId="0" applyFont="1" applyFill="1" applyBorder="1" applyAlignment="1" applyProtection="1">
      <alignment horizontal="center" vertical="center" shrinkToFit="1"/>
      <protection locked="0"/>
    </xf>
    <xf numFmtId="178" fontId="26" fillId="34" borderId="6" xfId="60" applyNumberFormat="1" applyFont="1" applyFill="1" applyBorder="1" applyProtection="1">
      <alignment vertical="center"/>
      <protection locked="0"/>
    </xf>
    <xf numFmtId="0" fontId="26" fillId="34" borderId="1" xfId="0" applyFont="1" applyFill="1" applyBorder="1" applyAlignment="1" applyProtection="1">
      <alignment horizontal="center" vertical="center" wrapText="1" shrinkToFit="1"/>
      <protection locked="0"/>
    </xf>
    <xf numFmtId="178" fontId="26" fillId="34" borderId="52" xfId="60" applyNumberFormat="1" applyFont="1" applyFill="1" applyBorder="1" applyAlignment="1" applyProtection="1">
      <alignment vertical="center" wrapText="1"/>
      <protection locked="0"/>
    </xf>
    <xf numFmtId="0" fontId="26" fillId="34" borderId="4" xfId="60" applyFont="1" applyFill="1" applyBorder="1" applyAlignment="1" applyProtection="1">
      <alignment horizontal="center" vertical="center" textRotation="255"/>
      <protection locked="0"/>
    </xf>
    <xf numFmtId="0" fontId="26" fillId="34" borderId="1" xfId="0" applyFont="1" applyFill="1" applyBorder="1" applyAlignment="1" applyProtection="1">
      <alignment horizontal="center" vertical="center"/>
      <protection locked="0"/>
    </xf>
    <xf numFmtId="178" fontId="26" fillId="34" borderId="3" xfId="60" applyNumberFormat="1" applyFont="1" applyFill="1" applyBorder="1" applyProtection="1">
      <alignment vertical="center"/>
      <protection locked="0"/>
    </xf>
    <xf numFmtId="177" fontId="26" fillId="34" borderId="3" xfId="60" applyNumberFormat="1" applyFont="1" applyFill="1" applyBorder="1" applyProtection="1">
      <alignment vertical="center"/>
      <protection locked="0"/>
    </xf>
    <xf numFmtId="0" fontId="29" fillId="34" borderId="1" xfId="60" applyFont="1" applyFill="1" applyBorder="1" applyAlignment="1" applyProtection="1">
      <alignment horizontal="center" vertical="center"/>
      <protection locked="0"/>
    </xf>
    <xf numFmtId="0" fontId="26" fillId="34" borderId="3" xfId="60" applyFont="1" applyFill="1" applyBorder="1" applyAlignment="1" applyProtection="1">
      <alignment horizontal="center" vertical="center" textRotation="255"/>
      <protection locked="0"/>
    </xf>
    <xf numFmtId="0" fontId="26" fillId="34" borderId="0" xfId="60" applyFont="1" applyFill="1">
      <alignment vertical="center"/>
    </xf>
    <xf numFmtId="0" fontId="26" fillId="34" borderId="0" xfId="60" applyFont="1" applyFill="1" applyProtection="1">
      <alignment vertical="center"/>
      <protection locked="0"/>
    </xf>
    <xf numFmtId="0" fontId="26" fillId="34" borderId="0" xfId="0" applyFont="1" applyFill="1" applyAlignment="1" applyProtection="1">
      <alignment horizontal="right" vertical="top"/>
      <protection locked="0"/>
    </xf>
    <xf numFmtId="0" fontId="26" fillId="34" borderId="18" xfId="0" applyFont="1" applyFill="1" applyBorder="1" applyAlignment="1">
      <alignment horizontal="left" vertical="center" wrapText="1"/>
    </xf>
    <xf numFmtId="0" fontId="26" fillId="34" borderId="0" xfId="0" applyFont="1" applyFill="1" applyAlignment="1">
      <alignment horizontal="left" vertical="center" wrapText="1"/>
    </xf>
    <xf numFmtId="0" fontId="26" fillId="34" borderId="10" xfId="0" applyFont="1" applyFill="1" applyBorder="1" applyAlignment="1">
      <alignment horizontal="left" vertical="center" wrapText="1"/>
    </xf>
    <xf numFmtId="0" fontId="26" fillId="34" borderId="0" xfId="0" applyFont="1" applyFill="1" applyAlignment="1" applyProtection="1">
      <alignment horizontal="left" vertical="center"/>
      <protection locked="0"/>
    </xf>
    <xf numFmtId="0" fontId="26" fillId="34" borderId="12" xfId="0" applyFont="1" applyFill="1" applyBorder="1" applyAlignment="1">
      <alignment horizontal="left" vertical="center" wrapText="1"/>
    </xf>
    <xf numFmtId="0" fontId="26" fillId="34" borderId="20" xfId="0" applyFont="1" applyFill="1" applyBorder="1" applyAlignment="1">
      <alignment horizontal="left" vertical="center" wrapText="1"/>
    </xf>
    <xf numFmtId="0" fontId="26" fillId="34" borderId="0" xfId="0" applyFont="1" applyFill="1" applyProtection="1">
      <alignment vertical="center"/>
      <protection locked="0"/>
    </xf>
    <xf numFmtId="0" fontId="26" fillId="34" borderId="12" xfId="0" applyFont="1" applyFill="1" applyBorder="1" applyAlignment="1" applyProtection="1">
      <alignment horizontal="left" vertical="center" wrapText="1"/>
      <protection locked="0"/>
    </xf>
    <xf numFmtId="0" fontId="26" fillId="34" borderId="0" xfId="0" applyFont="1" applyFill="1" applyAlignment="1" applyProtection="1">
      <alignment horizontal="left" vertical="center" wrapText="1"/>
      <protection locked="0"/>
    </xf>
    <xf numFmtId="0" fontId="26" fillId="34" borderId="20" xfId="0" applyFont="1" applyFill="1" applyBorder="1" applyAlignment="1" applyProtection="1">
      <alignment horizontal="left" vertical="center" wrapText="1"/>
      <protection locked="0"/>
    </xf>
    <xf numFmtId="0" fontId="26" fillId="34" borderId="12" xfId="60" applyFont="1" applyFill="1" applyBorder="1" applyAlignment="1" applyProtection="1">
      <alignment horizontal="left" vertical="center" wrapText="1"/>
      <protection locked="0"/>
    </xf>
    <xf numFmtId="0" fontId="26" fillId="34" borderId="13" xfId="0" applyFont="1" applyFill="1" applyBorder="1" applyAlignment="1" applyProtection="1">
      <alignment horizontal="left" vertical="center" wrapText="1"/>
      <protection locked="0"/>
    </xf>
    <xf numFmtId="0" fontId="26" fillId="34" borderId="21" xfId="0" applyFont="1" applyFill="1" applyBorder="1" applyAlignment="1" applyProtection="1">
      <alignment horizontal="left" vertical="center" wrapText="1"/>
      <protection locked="0"/>
    </xf>
    <xf numFmtId="0" fontId="26" fillId="34" borderId="15" xfId="0" applyFont="1" applyFill="1" applyBorder="1" applyAlignment="1" applyProtection="1">
      <alignment horizontal="left" vertical="center" wrapText="1"/>
      <protection locked="0"/>
    </xf>
    <xf numFmtId="0" fontId="29" fillId="34" borderId="0" xfId="0" applyFont="1" applyFill="1" applyAlignment="1" applyProtection="1">
      <alignment horizontal="left" vertical="center"/>
      <protection locked="0"/>
    </xf>
    <xf numFmtId="0" fontId="46" fillId="34" borderId="0" xfId="0" applyFont="1" applyFill="1" applyAlignment="1" applyProtection="1">
      <alignment horizontal="left" vertical="center"/>
      <protection locked="0"/>
    </xf>
    <xf numFmtId="0" fontId="26" fillId="34" borderId="21" xfId="58" applyFont="1" applyFill="1" applyBorder="1" applyAlignment="1">
      <alignment horizontal="center" vertical="center" wrapText="1"/>
    </xf>
    <xf numFmtId="49" fontId="26" fillId="34" borderId="0" xfId="58" applyNumberFormat="1" applyFont="1" applyFill="1" applyAlignment="1" applyProtection="1">
      <alignment vertical="center" wrapText="1"/>
      <protection locked="0"/>
    </xf>
    <xf numFmtId="49" fontId="26" fillId="34" borderId="6" xfId="58" applyNumberFormat="1" applyFont="1" applyFill="1" applyBorder="1" applyAlignment="1" applyProtection="1">
      <alignment horizontal="center" vertical="center" wrapText="1"/>
      <protection locked="0"/>
    </xf>
    <xf numFmtId="49" fontId="26" fillId="34" borderId="5" xfId="58" applyNumberFormat="1" applyFont="1" applyFill="1" applyBorder="1" applyAlignment="1" applyProtection="1">
      <alignment horizontal="center" vertical="center" wrapText="1"/>
      <protection locked="0"/>
    </xf>
    <xf numFmtId="49" fontId="59" fillId="34" borderId="1" xfId="58" applyNumberFormat="1" applyFont="1" applyFill="1" applyBorder="1" applyAlignment="1" applyProtection="1">
      <alignment horizontal="center" vertical="center" wrapText="1"/>
      <protection locked="0"/>
    </xf>
    <xf numFmtId="49" fontId="26" fillId="34" borderId="1" xfId="58" applyNumberFormat="1" applyFont="1" applyFill="1" applyBorder="1" applyAlignment="1" applyProtection="1">
      <alignment horizontal="center" vertical="center" wrapText="1"/>
      <protection locked="0"/>
    </xf>
    <xf numFmtId="177" fontId="59" fillId="34" borderId="1" xfId="58" applyNumberFormat="1" applyFont="1" applyFill="1" applyBorder="1" applyAlignment="1" applyProtection="1">
      <alignment horizontal="center" vertical="center" wrapText="1"/>
      <protection locked="0"/>
    </xf>
    <xf numFmtId="177" fontId="26" fillId="34" borderId="1" xfId="58" applyNumberFormat="1" applyFont="1" applyFill="1" applyBorder="1" applyAlignment="1" applyProtection="1">
      <alignment horizontal="center" vertical="center" wrapText="1"/>
      <protection locked="0"/>
    </xf>
    <xf numFmtId="0" fontId="26" fillId="34" borderId="6" xfId="0"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177" fontId="26" fillId="34" borderId="1" xfId="58" applyNumberFormat="1" applyFont="1" applyFill="1" applyBorder="1" applyAlignment="1" applyProtection="1">
      <alignment horizontal="right" vertical="center" wrapText="1"/>
      <protection locked="0"/>
    </xf>
    <xf numFmtId="0" fontId="26" fillId="34" borderId="2" xfId="58" applyFont="1" applyFill="1" applyBorder="1" applyAlignment="1" applyProtection="1">
      <alignment horizontal="center" textRotation="255"/>
      <protection locked="0"/>
    </xf>
    <xf numFmtId="177" fontId="59" fillId="34" borderId="1" xfId="58" applyNumberFormat="1" applyFont="1" applyFill="1" applyBorder="1" applyAlignment="1" applyProtection="1">
      <alignment horizontal="right" vertical="center" wrapText="1"/>
      <protection locked="0"/>
    </xf>
    <xf numFmtId="182" fontId="26" fillId="34" borderId="1" xfId="58" applyNumberFormat="1" applyFont="1" applyFill="1" applyBorder="1" applyAlignment="1" applyProtection="1">
      <alignment horizontal="right" vertical="center" wrapText="1"/>
      <protection locked="0"/>
    </xf>
    <xf numFmtId="0" fontId="26" fillId="34" borderId="4" xfId="58" applyFont="1" applyFill="1" applyBorder="1" applyAlignment="1" applyProtection="1">
      <alignment horizontal="center" textRotation="255"/>
      <protection locked="0"/>
    </xf>
    <xf numFmtId="0" fontId="26" fillId="34" borderId="4" xfId="58" applyFont="1" applyFill="1" applyBorder="1" applyAlignment="1" applyProtection="1">
      <alignment horizontal="center" vertical="top"/>
      <protection locked="0"/>
    </xf>
    <xf numFmtId="0" fontId="26" fillId="34" borderId="3" xfId="58" applyFont="1" applyFill="1" applyBorder="1" applyAlignment="1" applyProtection="1">
      <alignment horizontal="center" vertical="top"/>
      <protection locked="0"/>
    </xf>
    <xf numFmtId="0" fontId="26" fillId="34" borderId="0" xfId="58" applyFont="1" applyFill="1" applyProtection="1">
      <alignment vertical="center"/>
      <protection locked="0"/>
    </xf>
    <xf numFmtId="49" fontId="26" fillId="34" borderId="0" xfId="58" applyNumberFormat="1" applyFont="1" applyFill="1" applyAlignment="1" applyProtection="1">
      <alignment horizontal="right" vertical="center"/>
      <protection locked="0"/>
    </xf>
    <xf numFmtId="49" fontId="26" fillId="34" borderId="18" xfId="58" applyNumberFormat="1" applyFont="1" applyFill="1" applyBorder="1" applyAlignment="1" applyProtection="1">
      <alignment horizontal="left" vertical="center" wrapText="1"/>
      <protection locked="0"/>
    </xf>
    <xf numFmtId="0" fontId="26" fillId="34" borderId="19" xfId="0" applyFont="1" applyFill="1" applyBorder="1" applyAlignment="1" applyProtection="1">
      <alignment horizontal="left" vertical="center" wrapText="1"/>
      <protection locked="0"/>
    </xf>
    <xf numFmtId="0" fontId="26" fillId="34" borderId="10" xfId="0" applyFont="1" applyFill="1" applyBorder="1" applyAlignment="1" applyProtection="1">
      <alignment horizontal="left" vertical="center" wrapText="1"/>
      <protection locked="0"/>
    </xf>
    <xf numFmtId="0" fontId="26" fillId="34" borderId="12" xfId="58" applyFont="1" applyFill="1" applyBorder="1" applyAlignment="1" applyProtection="1">
      <alignment horizontal="left" vertical="center" wrapText="1"/>
      <protection locked="0"/>
    </xf>
    <xf numFmtId="0" fontId="26" fillId="34" borderId="13" xfId="58" applyFont="1" applyFill="1" applyBorder="1" applyAlignment="1" applyProtection="1">
      <alignment horizontal="left" vertical="center" wrapText="1"/>
      <protection locked="0"/>
    </xf>
    <xf numFmtId="0" fontId="26" fillId="34" borderId="0" xfId="58" applyFont="1" applyFill="1" applyAlignment="1" applyProtection="1">
      <alignment horizontal="left" vertical="center" wrapText="1"/>
      <protection locked="0"/>
    </xf>
    <xf numFmtId="0" fontId="26" fillId="34" borderId="0" xfId="57" applyFont="1" applyFill="1" applyProtection="1">
      <alignment vertical="center"/>
      <protection locked="0"/>
    </xf>
    <xf numFmtId="0" fontId="26" fillId="34" borderId="0" xfId="59" applyFont="1" applyFill="1" applyProtection="1">
      <alignment vertical="center"/>
      <protection locked="0"/>
    </xf>
    <xf numFmtId="0" fontId="55" fillId="34" borderId="49" xfId="57" applyFont="1" applyFill="1" applyBorder="1" applyAlignment="1">
      <alignment horizontal="left" vertical="center" wrapText="1"/>
    </xf>
    <xf numFmtId="0" fontId="55" fillId="34" borderId="27" xfId="57" applyFont="1" applyFill="1" applyBorder="1" applyAlignment="1">
      <alignment horizontal="center" vertical="top" wrapText="1"/>
    </xf>
    <xf numFmtId="0" fontId="32" fillId="34" borderId="11" xfId="57" applyFont="1" applyFill="1" applyBorder="1" applyAlignment="1">
      <alignment vertical="center" wrapText="1"/>
    </xf>
    <xf numFmtId="0" fontId="32" fillId="34" borderId="48" xfId="57" applyFont="1" applyFill="1" applyBorder="1" applyAlignment="1">
      <alignment horizontal="center" vertical="center" wrapText="1"/>
    </xf>
    <xf numFmtId="0" fontId="32" fillId="34" borderId="29" xfId="57" applyFont="1" applyFill="1" applyBorder="1" applyAlignment="1">
      <alignment horizontal="center" vertical="center" wrapText="1"/>
    </xf>
    <xf numFmtId="0" fontId="32" fillId="34" borderId="11" xfId="57" applyFont="1" applyFill="1" applyBorder="1" applyAlignment="1">
      <alignment horizontal="center" vertical="center" wrapText="1"/>
    </xf>
    <xf numFmtId="0" fontId="32" fillId="34" borderId="29" xfId="61" applyFont="1" applyFill="1" applyBorder="1" applyAlignment="1">
      <alignment horizontal="center" vertical="center" wrapText="1"/>
    </xf>
    <xf numFmtId="0" fontId="32" fillId="34" borderId="11" xfId="61" applyFont="1" applyFill="1" applyBorder="1" applyAlignment="1">
      <alignment horizontal="center" vertical="center"/>
    </xf>
    <xf numFmtId="0" fontId="32" fillId="34" borderId="29" xfId="0" applyFont="1" applyFill="1" applyBorder="1" applyAlignment="1">
      <alignment horizontal="center" vertical="center" wrapText="1"/>
    </xf>
    <xf numFmtId="0" fontId="32" fillId="34" borderId="53" xfId="0" applyFont="1" applyFill="1" applyBorder="1" applyAlignment="1">
      <alignment horizontal="center" vertical="center"/>
    </xf>
    <xf numFmtId="0" fontId="55" fillId="34" borderId="50" xfId="57" applyFont="1" applyFill="1" applyBorder="1" applyAlignment="1">
      <alignment horizontal="left" vertical="center" wrapText="1"/>
    </xf>
    <xf numFmtId="0" fontId="55" fillId="34" borderId="12" xfId="57" applyFont="1" applyFill="1" applyBorder="1" applyAlignment="1">
      <alignment horizontal="center" vertical="top" wrapText="1"/>
    </xf>
    <xf numFmtId="0" fontId="32" fillId="34" borderId="30" xfId="57" applyFont="1" applyFill="1" applyBorder="1" applyAlignment="1">
      <alignment horizontal="center" vertical="center" wrapText="1"/>
    </xf>
    <xf numFmtId="0" fontId="32" fillId="34" borderId="46" xfId="57" applyFont="1" applyFill="1" applyBorder="1" applyAlignment="1">
      <alignment horizontal="center" vertical="center" wrapText="1"/>
    </xf>
    <xf numFmtId="0" fontId="32" fillId="34" borderId="2" xfId="57" applyFont="1" applyFill="1" applyBorder="1" applyAlignment="1">
      <alignment horizontal="center" vertical="center" wrapText="1"/>
    </xf>
    <xf numFmtId="0" fontId="32" fillId="34" borderId="15" xfId="61" applyFont="1" applyFill="1" applyBorder="1" applyAlignment="1">
      <alignment horizontal="center" vertical="center"/>
    </xf>
    <xf numFmtId="0" fontId="32" fillId="34" borderId="58" xfId="61" applyFont="1" applyFill="1" applyBorder="1" applyAlignment="1">
      <alignment horizontal="center" vertical="center"/>
    </xf>
    <xf numFmtId="0" fontId="32" fillId="34" borderId="54" xfId="0" applyFont="1" applyFill="1" applyBorder="1" applyAlignment="1">
      <alignment horizontal="center" vertical="center"/>
    </xf>
    <xf numFmtId="0" fontId="55" fillId="34" borderId="51" xfId="57" applyFont="1" applyFill="1" applyBorder="1" applyAlignment="1">
      <alignment horizontal="left" vertical="center" wrapText="1"/>
    </xf>
    <xf numFmtId="0" fontId="55" fillId="34" borderId="28" xfId="57" applyFont="1" applyFill="1" applyBorder="1" applyAlignment="1">
      <alignment horizontal="center" vertical="top" wrapText="1"/>
    </xf>
    <xf numFmtId="0" fontId="32" fillId="34" borderId="31" xfId="57" applyFont="1" applyFill="1" applyBorder="1" applyAlignment="1">
      <alignment horizontal="center" vertical="center" wrapText="1"/>
    </xf>
    <xf numFmtId="0" fontId="32" fillId="34" borderId="47" xfId="57" applyFont="1" applyFill="1" applyBorder="1" applyAlignment="1">
      <alignment horizontal="center" vertical="center" wrapText="1"/>
    </xf>
    <xf numFmtId="0" fontId="32" fillId="34" borderId="14" xfId="57" applyFont="1" applyFill="1" applyBorder="1" applyAlignment="1">
      <alignment horizontal="center" vertical="center" wrapText="1"/>
    </xf>
    <xf numFmtId="0" fontId="32" fillId="34" borderId="55" xfId="0" applyFont="1" applyFill="1" applyBorder="1" applyAlignment="1">
      <alignment horizontal="center" vertical="center"/>
    </xf>
    <xf numFmtId="0" fontId="32" fillId="34" borderId="59" xfId="0" applyFont="1" applyFill="1" applyBorder="1" applyAlignment="1">
      <alignment horizontal="center" vertical="center"/>
    </xf>
    <xf numFmtId="0" fontId="32" fillId="34" borderId="57" xfId="0" applyFont="1" applyFill="1" applyBorder="1" applyAlignment="1">
      <alignment horizontal="center" vertical="center"/>
    </xf>
    <xf numFmtId="0" fontId="32" fillId="34" borderId="56" xfId="0" applyFont="1" applyFill="1" applyBorder="1" applyAlignment="1">
      <alignment horizontal="center" vertical="center"/>
    </xf>
    <xf numFmtId="49" fontId="60" fillId="34" borderId="1" xfId="60" applyNumberFormat="1" applyFont="1" applyFill="1" applyBorder="1" applyAlignment="1" applyProtection="1">
      <alignment horizontal="center" vertical="center" wrapText="1"/>
      <protection locked="0"/>
    </xf>
    <xf numFmtId="181" fontId="60" fillId="34" borderId="1" xfId="60" applyNumberFormat="1" applyFont="1" applyFill="1" applyBorder="1" applyAlignment="1" applyProtection="1">
      <alignment horizontal="center" vertical="center" wrapText="1"/>
      <protection locked="0"/>
    </xf>
    <xf numFmtId="180" fontId="60" fillId="34" borderId="1" xfId="60" applyNumberFormat="1" applyFont="1" applyFill="1" applyBorder="1" applyAlignment="1" applyProtection="1">
      <alignment horizontal="center" vertical="center" wrapText="1"/>
      <protection locked="0"/>
    </xf>
    <xf numFmtId="180" fontId="44" fillId="34" borderId="1" xfId="58" applyNumberFormat="1" applyFont="1" applyFill="1" applyBorder="1" applyAlignment="1" applyProtection="1">
      <alignment horizontal="center" vertical="center" wrapText="1"/>
      <protection hidden="1"/>
    </xf>
    <xf numFmtId="180" fontId="45" fillId="34" borderId="1" xfId="61" applyNumberFormat="1" applyFont="1" applyFill="1" applyBorder="1" applyAlignment="1" applyProtection="1">
      <alignment horizontal="center" vertical="center" wrapText="1"/>
      <protection hidden="1"/>
    </xf>
    <xf numFmtId="0" fontId="26" fillId="34" borderId="12" xfId="0" applyFont="1" applyFill="1" applyBorder="1">
      <alignment vertical="center"/>
    </xf>
    <xf numFmtId="49" fontId="26" fillId="34" borderId="0" xfId="58" applyNumberFormat="1" applyFont="1" applyFill="1" applyAlignment="1">
      <alignment horizontal="left" vertical="center"/>
    </xf>
    <xf numFmtId="0" fontId="26" fillId="34" borderId="19" xfId="0" applyFont="1" applyFill="1" applyBorder="1" applyAlignment="1">
      <alignment horizontal="left" vertical="center" wrapText="1"/>
    </xf>
    <xf numFmtId="0" fontId="26" fillId="34" borderId="10" xfId="0" applyFont="1" applyFill="1" applyBorder="1" applyAlignment="1">
      <alignment horizontal="left" vertical="center" wrapText="1"/>
    </xf>
    <xf numFmtId="0" fontId="26" fillId="34" borderId="12" xfId="59" applyFont="1" applyFill="1" applyBorder="1">
      <alignment vertical="center"/>
    </xf>
    <xf numFmtId="0" fontId="26" fillId="34" borderId="12" xfId="59" applyFont="1" applyFill="1" applyBorder="1" applyAlignment="1">
      <alignment horizontal="left" vertical="center" wrapText="1"/>
    </xf>
    <xf numFmtId="0" fontId="26" fillId="34" borderId="0" xfId="59" applyFont="1" applyFill="1">
      <alignment vertical="center"/>
    </xf>
    <xf numFmtId="0" fontId="26" fillId="34" borderId="13" xfId="59" applyFont="1" applyFill="1" applyBorder="1" applyAlignment="1">
      <alignment horizontal="left" vertical="center" wrapText="1"/>
    </xf>
    <xf numFmtId="0" fontId="26" fillId="34" borderId="21" xfId="0" applyFont="1" applyFill="1" applyBorder="1" applyAlignment="1">
      <alignment horizontal="left" vertical="center" wrapText="1"/>
    </xf>
    <xf numFmtId="0" fontId="26" fillId="34" borderId="15" xfId="0" applyFont="1" applyFill="1" applyBorder="1" applyAlignment="1">
      <alignment horizontal="left" vertical="center" wrapText="1"/>
    </xf>
    <xf numFmtId="0" fontId="26" fillId="34" borderId="1" xfId="61" applyFont="1" applyFill="1" applyBorder="1" applyAlignment="1">
      <alignment horizontal="center" vertical="top" wrapText="1"/>
    </xf>
    <xf numFmtId="0" fontId="26" fillId="34" borderId="1" xfId="61" applyFont="1" applyFill="1" applyBorder="1" applyAlignment="1">
      <alignment horizontal="center" vertical="center"/>
    </xf>
    <xf numFmtId="0" fontId="26" fillId="34" borderId="0" xfId="61" applyFont="1" applyFill="1">
      <alignment vertical="center"/>
    </xf>
    <xf numFmtId="0" fontId="26" fillId="34" borderId="1" xfId="61" applyFont="1" applyFill="1" applyBorder="1">
      <alignment vertical="center"/>
    </xf>
    <xf numFmtId="0" fontId="26" fillId="34" borderId="1" xfId="61" applyFont="1" applyFill="1" applyBorder="1" applyAlignment="1">
      <alignment horizontal="center" vertical="center"/>
    </xf>
    <xf numFmtId="49" fontId="26" fillId="34" borderId="1" xfId="60" applyNumberFormat="1" applyFont="1" applyFill="1" applyBorder="1" applyAlignment="1" applyProtection="1">
      <alignment horizontal="center" vertical="center" wrapText="1"/>
      <protection locked="0"/>
    </xf>
    <xf numFmtId="181" fontId="26" fillId="34" borderId="1" xfId="60" applyNumberFormat="1" applyFont="1" applyFill="1" applyBorder="1" applyAlignment="1" applyProtection="1">
      <alignment horizontal="center" vertical="center" wrapText="1"/>
      <protection locked="0"/>
    </xf>
    <xf numFmtId="180" fontId="26" fillId="34" borderId="1" xfId="60" applyNumberFormat="1" applyFont="1" applyFill="1" applyBorder="1" applyAlignment="1" applyProtection="1">
      <alignment horizontal="center" vertical="center" wrapText="1"/>
      <protection locked="0"/>
    </xf>
    <xf numFmtId="0" fontId="26" fillId="34" borderId="1" xfId="61" applyFont="1" applyFill="1" applyBorder="1" applyAlignment="1" applyProtection="1">
      <alignment horizontal="center" vertical="center"/>
      <protection locked="0"/>
    </xf>
    <xf numFmtId="0" fontId="26" fillId="34" borderId="1" xfId="61" applyFont="1" applyFill="1" applyBorder="1" applyAlignment="1" applyProtection="1">
      <alignment horizontal="center" vertical="center" wrapText="1"/>
      <protection locked="0"/>
    </xf>
    <xf numFmtId="0" fontId="28" fillId="34" borderId="1" xfId="59" applyFont="1" applyFill="1" applyBorder="1" applyAlignment="1">
      <alignment horizontal="center" vertical="center"/>
    </xf>
    <xf numFmtId="0" fontId="57" fillId="34" borderId="0" xfId="0" applyFont="1" applyFill="1" applyAlignment="1" applyProtection="1">
      <alignment horizontal="left" vertical="center"/>
      <protection locked="0"/>
    </xf>
    <xf numFmtId="0" fontId="26" fillId="34" borderId="1" xfId="57" applyFont="1" applyFill="1" applyBorder="1" applyAlignment="1" applyProtection="1">
      <alignment horizontal="center" vertical="center"/>
      <protection locked="0"/>
    </xf>
    <xf numFmtId="0" fontId="26" fillId="34" borderId="1" xfId="57" applyFont="1" applyFill="1" applyBorder="1" applyAlignment="1" applyProtection="1">
      <alignment horizontal="center" vertical="center" wrapText="1"/>
      <protection locked="0"/>
    </xf>
    <xf numFmtId="0" fontId="26" fillId="34" borderId="1" xfId="57" applyFont="1" applyFill="1" applyBorder="1" applyAlignment="1" applyProtection="1">
      <alignment horizontal="center" vertical="center" wrapText="1"/>
      <protection locked="0"/>
    </xf>
    <xf numFmtId="0" fontId="29" fillId="34" borderId="2" xfId="0" applyFont="1" applyFill="1" applyBorder="1" applyAlignment="1" applyProtection="1">
      <alignment horizontal="center" vertical="center"/>
      <protection hidden="1"/>
    </xf>
    <xf numFmtId="0" fontId="26" fillId="34" borderId="2" xfId="57" applyFont="1" applyFill="1" applyBorder="1" applyAlignment="1" applyProtection="1">
      <alignment horizontal="center" vertical="center" wrapText="1"/>
      <protection locked="0"/>
    </xf>
    <xf numFmtId="182" fontId="34" fillId="34" borderId="1" xfId="33" applyNumberFormat="1" applyFont="1" applyFill="1" applyBorder="1" applyAlignment="1" applyProtection="1">
      <alignment horizontal="right" vertical="center"/>
      <protection locked="0"/>
    </xf>
    <xf numFmtId="0" fontId="34" fillId="34" borderId="1" xfId="33" quotePrefix="1" applyNumberFormat="1" applyFont="1" applyFill="1" applyBorder="1" applyAlignment="1" applyProtection="1">
      <alignment horizontal="right" vertical="center"/>
      <protection locked="0"/>
    </xf>
    <xf numFmtId="3" fontId="34" fillId="34" borderId="1" xfId="33" applyNumberFormat="1" applyFont="1" applyFill="1" applyBorder="1" applyAlignment="1" applyProtection="1">
      <alignment horizontal="center" vertical="center"/>
      <protection locked="0"/>
    </xf>
    <xf numFmtId="176" fontId="34" fillId="34" borderId="1" xfId="33" applyNumberFormat="1" applyFont="1" applyFill="1" applyBorder="1" applyAlignment="1" applyProtection="1">
      <alignment horizontal="center" vertical="center"/>
      <protection locked="0"/>
    </xf>
    <xf numFmtId="0" fontId="29" fillId="34" borderId="4" xfId="0" applyFont="1" applyFill="1" applyBorder="1" applyAlignment="1" applyProtection="1">
      <alignment horizontal="center" vertical="center"/>
      <protection hidden="1"/>
    </xf>
    <xf numFmtId="0" fontId="26" fillId="34" borderId="3" xfId="57" applyFont="1" applyFill="1" applyBorder="1" applyAlignment="1" applyProtection="1">
      <alignment horizontal="center" vertical="center" wrapText="1"/>
      <protection locked="0"/>
    </xf>
    <xf numFmtId="0" fontId="26" fillId="34" borderId="2" xfId="57" applyFont="1" applyFill="1" applyBorder="1" applyAlignment="1" applyProtection="1">
      <alignment horizontal="center" vertical="center"/>
      <protection locked="0"/>
    </xf>
    <xf numFmtId="0" fontId="26" fillId="34" borderId="3" xfId="57" applyFont="1" applyFill="1" applyBorder="1" applyAlignment="1" applyProtection="1">
      <alignment horizontal="center" vertical="center"/>
      <protection locked="0"/>
    </xf>
    <xf numFmtId="0" fontId="29" fillId="34" borderId="3" xfId="0" applyFont="1" applyFill="1" applyBorder="1" applyAlignment="1" applyProtection="1">
      <alignment horizontal="center" vertical="center"/>
      <protection hidden="1"/>
    </xf>
    <xf numFmtId="0" fontId="26" fillId="34" borderId="1" xfId="57" applyFont="1" applyFill="1" applyBorder="1" applyProtection="1">
      <alignment vertical="center"/>
      <protection locked="0"/>
    </xf>
    <xf numFmtId="184" fontId="34" fillId="34" borderId="1" xfId="0" applyNumberFormat="1" applyFont="1" applyFill="1" applyBorder="1" applyAlignment="1" applyProtection="1">
      <alignment horizontal="right" vertical="center" wrapText="1"/>
      <protection hidden="1"/>
    </xf>
    <xf numFmtId="183" fontId="34" fillId="34" borderId="1" xfId="0" applyNumberFormat="1" applyFont="1" applyFill="1" applyBorder="1" applyAlignment="1" applyProtection="1">
      <alignment horizontal="right" vertical="center" wrapText="1"/>
      <protection hidden="1"/>
    </xf>
    <xf numFmtId="0" fontId="26" fillId="34" borderId="52" xfId="57" applyFont="1" applyFill="1" applyBorder="1" applyProtection="1">
      <alignment vertical="center"/>
      <protection locked="0"/>
    </xf>
    <xf numFmtId="0" fontId="30" fillId="34" borderId="0" xfId="57" applyFont="1" applyFill="1" applyProtection="1">
      <alignment vertical="center"/>
      <protection locked="0"/>
    </xf>
    <xf numFmtId="0" fontId="30" fillId="34" borderId="1" xfId="57" applyFont="1" applyFill="1" applyBorder="1" applyAlignment="1" applyProtection="1">
      <alignment horizontal="center" vertical="center" wrapText="1"/>
      <protection locked="0"/>
    </xf>
    <xf numFmtId="182" fontId="26" fillId="34" borderId="2" xfId="33" applyNumberFormat="1" applyFont="1" applyFill="1" applyBorder="1" applyAlignment="1" applyProtection="1">
      <alignment horizontal="right" vertical="center"/>
      <protection locked="0"/>
    </xf>
    <xf numFmtId="182" fontId="26" fillId="34" borderId="1" xfId="33" applyNumberFormat="1" applyFont="1" applyFill="1" applyBorder="1" applyAlignment="1" applyProtection="1">
      <alignment horizontal="right" vertical="center"/>
      <protection locked="0"/>
    </xf>
    <xf numFmtId="0" fontId="26" fillId="34" borderId="1" xfId="33" quotePrefix="1" applyNumberFormat="1" applyFont="1" applyFill="1" applyBorder="1" applyAlignment="1" applyProtection="1">
      <alignment horizontal="right" vertical="center"/>
      <protection locked="0"/>
    </xf>
    <xf numFmtId="3" fontId="26" fillId="34" borderId="1" xfId="33" applyNumberFormat="1" applyFont="1" applyFill="1" applyBorder="1" applyAlignment="1" applyProtection="1">
      <alignment horizontal="center" vertical="center"/>
      <protection locked="0"/>
    </xf>
    <xf numFmtId="176" fontId="26" fillId="34" borderId="1" xfId="33" applyNumberFormat="1" applyFont="1" applyFill="1" applyBorder="1" applyAlignment="1" applyProtection="1">
      <alignment horizontal="center" vertical="center"/>
      <protection locked="0"/>
    </xf>
    <xf numFmtId="182" fontId="26" fillId="34" borderId="4" xfId="33" applyNumberFormat="1" applyFont="1" applyFill="1" applyBorder="1" applyAlignment="1" applyProtection="1">
      <alignment horizontal="right" vertical="center"/>
      <protection locked="0"/>
    </xf>
    <xf numFmtId="182" fontId="26" fillId="34" borderId="3" xfId="33" applyNumberFormat="1" applyFont="1" applyFill="1" applyBorder="1" applyAlignment="1" applyProtection="1">
      <alignment horizontal="right" vertical="center"/>
      <protection locked="0"/>
    </xf>
    <xf numFmtId="184" fontId="34" fillId="35" borderId="1" xfId="0" applyNumberFormat="1" applyFont="1" applyFill="1" applyBorder="1" applyAlignment="1" applyProtection="1">
      <alignment horizontal="right" vertical="center" wrapText="1"/>
      <protection hidden="1"/>
    </xf>
    <xf numFmtId="183" fontId="34" fillId="35" borderId="1" xfId="0" applyNumberFormat="1" applyFont="1" applyFill="1" applyBorder="1" applyAlignment="1" applyProtection="1">
      <alignment horizontal="right" vertical="center" wrapText="1"/>
      <protection hidden="1"/>
    </xf>
    <xf numFmtId="0" fontId="29" fillId="34" borderId="7" xfId="0" applyFont="1" applyFill="1" applyBorder="1" applyAlignment="1" applyProtection="1">
      <alignment horizontal="right" vertical="center" wrapText="1"/>
      <protection locked="0"/>
    </xf>
    <xf numFmtId="0" fontId="30" fillId="34" borderId="0" xfId="0" applyFont="1" applyFill="1" applyAlignment="1" applyProtection="1">
      <alignment horizontal="left" vertical="center"/>
      <protection locked="0"/>
    </xf>
    <xf numFmtId="0" fontId="26" fillId="34" borderId="9" xfId="57" applyFont="1" applyFill="1" applyBorder="1" applyAlignment="1" applyProtection="1">
      <alignment horizontal="center" vertical="center"/>
      <protection locked="0"/>
    </xf>
    <xf numFmtId="0" fontId="26" fillId="34" borderId="1" xfId="56" applyFont="1" applyFill="1" applyBorder="1" applyAlignment="1" applyProtection="1">
      <alignment horizontal="right" vertical="center"/>
      <protection locked="0"/>
    </xf>
    <xf numFmtId="0" fontId="34" fillId="35" borderId="1" xfId="0" applyFont="1" applyFill="1" applyBorder="1" applyAlignment="1" applyProtection="1">
      <alignment horizontal="right" vertical="center" wrapText="1"/>
      <protection hidden="1"/>
    </xf>
    <xf numFmtId="0" fontId="26" fillId="34" borderId="1" xfId="57" applyFont="1" applyFill="1" applyBorder="1" applyAlignment="1" applyProtection="1">
      <alignment horizontal="center" vertical="center"/>
      <protection locked="0"/>
    </xf>
    <xf numFmtId="0" fontId="29" fillId="34" borderId="1" xfId="0" applyFont="1" applyFill="1" applyBorder="1" applyAlignment="1" applyProtection="1">
      <alignment horizontal="right" vertical="center" wrapText="1"/>
      <protection hidden="1"/>
    </xf>
    <xf numFmtId="0" fontId="26" fillId="34" borderId="0" xfId="57" applyFont="1" applyFill="1" applyAlignment="1" applyProtection="1">
      <alignment horizontal="center" vertical="center"/>
      <protection locked="0"/>
    </xf>
    <xf numFmtId="0" fontId="29" fillId="34" borderId="0" xfId="0" applyFont="1" applyFill="1" applyAlignment="1" applyProtection="1">
      <alignment horizontal="right" vertical="center" wrapText="1"/>
      <protection hidden="1"/>
    </xf>
    <xf numFmtId="0" fontId="26" fillId="34" borderId="0" xfId="0" applyFont="1" applyFill="1" applyAlignment="1" applyProtection="1">
      <alignment vertical="center" textRotation="255"/>
      <protection locked="0"/>
    </xf>
    <xf numFmtId="179" fontId="26" fillId="34" borderId="0" xfId="0" applyNumberFormat="1" applyFont="1" applyFill="1" applyProtection="1">
      <alignment vertical="center"/>
      <protection locked="0"/>
    </xf>
    <xf numFmtId="0" fontId="26" fillId="34" borderId="2" xfId="0" applyFont="1" applyFill="1" applyBorder="1" applyAlignment="1" applyProtection="1">
      <alignment horizontal="center" vertical="center" textRotation="255"/>
      <protection locked="0" hidden="1"/>
    </xf>
    <xf numFmtId="0" fontId="26" fillId="34" borderId="1" xfId="0" applyFont="1" applyFill="1" applyBorder="1" applyAlignment="1" applyProtection="1">
      <alignment horizontal="center" vertical="center" textRotation="255" wrapText="1"/>
      <protection locked="0" hidden="1"/>
    </xf>
    <xf numFmtId="0" fontId="26" fillId="34" borderId="2" xfId="0" applyFont="1" applyFill="1" applyBorder="1" applyAlignment="1" applyProtection="1">
      <alignment horizontal="center" vertical="center" wrapText="1"/>
      <protection locked="0" hidden="1"/>
    </xf>
    <xf numFmtId="0" fontId="26" fillId="34" borderId="6" xfId="0" applyFont="1" applyFill="1" applyBorder="1" applyAlignment="1" applyProtection="1">
      <alignment horizontal="centerContinuous" vertical="center" wrapText="1"/>
      <protection locked="0" hidden="1"/>
    </xf>
    <xf numFmtId="0" fontId="26" fillId="34" borderId="9" xfId="0" applyFont="1" applyFill="1" applyBorder="1" applyAlignment="1" applyProtection="1">
      <alignment horizontal="centerContinuous" vertical="center" wrapText="1"/>
      <protection locked="0" hidden="1"/>
    </xf>
    <xf numFmtId="0" fontId="26" fillId="34" borderId="5" xfId="0" applyFont="1" applyFill="1" applyBorder="1" applyAlignment="1" applyProtection="1">
      <alignment horizontal="centerContinuous" vertical="center" wrapText="1"/>
      <protection locked="0" hidden="1"/>
    </xf>
    <xf numFmtId="0" fontId="26" fillId="34" borderId="1" xfId="0" applyFont="1" applyFill="1" applyBorder="1" applyAlignment="1" applyProtection="1">
      <alignment horizontal="centerContinuous" vertical="center" wrapText="1"/>
      <protection locked="0" hidden="1"/>
    </xf>
    <xf numFmtId="0" fontId="26" fillId="34" borderId="4" xfId="0" applyFont="1" applyFill="1" applyBorder="1" applyAlignment="1" applyProtection="1">
      <alignment horizontal="center" vertical="center" textRotation="255"/>
      <protection locked="0" hidden="1"/>
    </xf>
    <xf numFmtId="0" fontId="26" fillId="34" borderId="4" xfId="0" applyFont="1" applyFill="1" applyBorder="1" applyAlignment="1" applyProtection="1">
      <alignment horizontal="center" vertical="center" wrapText="1"/>
      <protection locked="0" hidden="1"/>
    </xf>
    <xf numFmtId="179" fontId="26" fillId="34" borderId="17" xfId="0" applyNumberFormat="1" applyFont="1" applyFill="1" applyBorder="1" applyAlignment="1" applyProtection="1">
      <alignment horizontal="center" vertical="center" wrapText="1"/>
      <protection locked="0" hidden="1"/>
    </xf>
    <xf numFmtId="0" fontId="26" fillId="34" borderId="3" xfId="0" applyFont="1" applyFill="1" applyBorder="1" applyAlignment="1" applyProtection="1">
      <alignment horizontal="centerContinuous" vertical="center" wrapText="1"/>
      <protection locked="0" hidden="1"/>
    </xf>
    <xf numFmtId="0" fontId="26" fillId="34" borderId="0" xfId="0" applyFont="1" applyFill="1" applyAlignment="1" applyProtection="1">
      <alignment horizontal="centerContinuous" vertical="center"/>
      <protection locked="0"/>
    </xf>
    <xf numFmtId="0" fontId="26" fillId="34" borderId="44" xfId="0" applyFont="1" applyFill="1" applyBorder="1" applyAlignment="1" applyProtection="1">
      <alignment horizontal="centerContinuous" vertical="center"/>
      <protection locked="0"/>
    </xf>
    <xf numFmtId="0" fontId="26" fillId="34" borderId="3" xfId="0" applyFont="1" applyFill="1" applyBorder="1" applyAlignment="1" applyProtection="1">
      <alignment horizontal="center" vertical="center" textRotation="255"/>
      <protection locked="0" hidden="1"/>
    </xf>
    <xf numFmtId="0" fontId="26" fillId="34" borderId="3" xfId="0" applyFont="1" applyFill="1" applyBorder="1" applyAlignment="1" applyProtection="1">
      <alignment horizontal="center" vertical="center" wrapText="1"/>
      <protection locked="0" hidden="1"/>
    </xf>
    <xf numFmtId="179" fontId="26" fillId="34" borderId="1" xfId="0" applyNumberFormat="1" applyFont="1" applyFill="1" applyBorder="1" applyAlignment="1" applyProtection="1">
      <alignment horizontal="center" vertical="center" wrapText="1"/>
      <protection locked="0" hidden="1"/>
    </xf>
    <xf numFmtId="0" fontId="26" fillId="34" borderId="0" xfId="0" applyFont="1" applyFill="1" applyAlignment="1" applyProtection="1">
      <alignment horizontal="center" vertical="center" wrapText="1"/>
      <protection locked="0" hidden="1"/>
    </xf>
    <xf numFmtId="0" fontId="26" fillId="34" borderId="8" xfId="0" applyFont="1" applyFill="1" applyBorder="1" applyAlignment="1" applyProtection="1">
      <alignment horizontal="center" vertical="center"/>
      <protection locked="0" hidden="1"/>
    </xf>
    <xf numFmtId="0" fontId="26" fillId="34" borderId="2" xfId="0" applyFont="1" applyFill="1" applyBorder="1" applyAlignment="1" applyProtection="1">
      <alignment horizontal="center" vertical="center" textRotation="255" wrapText="1"/>
      <protection locked="0"/>
    </xf>
    <xf numFmtId="49" fontId="26" fillId="34" borderId="1" xfId="0" applyNumberFormat="1" applyFont="1" applyFill="1" applyBorder="1" applyAlignment="1" applyProtection="1">
      <alignment horizontal="center" vertical="center" wrapText="1"/>
      <protection locked="0"/>
    </xf>
    <xf numFmtId="179" fontId="60" fillId="34" borderId="1" xfId="0" applyNumberFormat="1" applyFont="1" applyFill="1" applyBorder="1" applyAlignment="1" applyProtection="1">
      <alignment horizontal="center" vertical="center" wrapText="1"/>
      <protection locked="0"/>
    </xf>
    <xf numFmtId="181" fontId="60" fillId="34" borderId="1" xfId="0" applyNumberFormat="1" applyFont="1" applyFill="1" applyBorder="1" applyAlignment="1" applyProtection="1">
      <alignment horizontal="center" vertical="center" wrapText="1"/>
      <protection locked="0"/>
    </xf>
    <xf numFmtId="179" fontId="34" fillId="34" borderId="1" xfId="0" applyNumberFormat="1" applyFont="1" applyFill="1" applyBorder="1" applyAlignment="1" applyProtection="1">
      <alignment horizontal="center" vertical="center" wrapText="1"/>
      <protection locked="0"/>
    </xf>
    <xf numFmtId="181" fontId="34" fillId="34" borderId="1" xfId="0" applyNumberFormat="1" applyFont="1" applyFill="1" applyBorder="1" applyAlignment="1" applyProtection="1">
      <alignment horizontal="center" vertical="center" wrapText="1"/>
      <protection locked="0"/>
    </xf>
    <xf numFmtId="185" fontId="34" fillId="34" borderId="1" xfId="0" applyNumberFormat="1" applyFont="1" applyFill="1" applyBorder="1" applyAlignment="1" applyProtection="1">
      <alignment horizontal="center" vertical="center" wrapText="1"/>
      <protection locked="0"/>
    </xf>
    <xf numFmtId="187" fontId="34" fillId="34" borderId="1" xfId="0" applyNumberFormat="1" applyFont="1" applyFill="1" applyBorder="1" applyAlignment="1" applyProtection="1">
      <alignment horizontal="center" vertical="center" wrapText="1"/>
      <protection locked="0"/>
    </xf>
    <xf numFmtId="0" fontId="0" fillId="34" borderId="4" xfId="0" applyFill="1" applyBorder="1" applyAlignment="1" applyProtection="1">
      <alignment horizontal="center" vertical="center" textRotation="255" wrapText="1"/>
      <protection locked="0"/>
    </xf>
    <xf numFmtId="180" fontId="26" fillId="34" borderId="0" xfId="0" applyNumberFormat="1" applyFont="1" applyFill="1" applyProtection="1">
      <alignment vertical="center"/>
      <protection locked="0"/>
    </xf>
    <xf numFmtId="0" fontId="0" fillId="34" borderId="3" xfId="0" applyFill="1" applyBorder="1" applyAlignment="1" applyProtection="1">
      <alignment horizontal="center" vertical="center" textRotation="255" wrapText="1"/>
      <protection locked="0"/>
    </xf>
    <xf numFmtId="179" fontId="34" fillId="34" borderId="1" xfId="0" applyNumberFormat="1" applyFont="1" applyFill="1" applyBorder="1" applyAlignment="1">
      <alignment horizontal="center" vertical="center" wrapText="1"/>
    </xf>
    <xf numFmtId="186" fontId="34" fillId="34" borderId="1" xfId="0" applyNumberFormat="1" applyFont="1" applyFill="1" applyBorder="1" applyAlignment="1">
      <alignment horizontal="center" vertical="center" wrapText="1"/>
    </xf>
    <xf numFmtId="181" fontId="34" fillId="34" borderId="1" xfId="0" applyNumberFormat="1" applyFont="1" applyFill="1" applyBorder="1" applyAlignment="1">
      <alignment horizontal="center" vertical="center" wrapText="1"/>
    </xf>
    <xf numFmtId="0" fontId="26" fillId="34" borderId="2" xfId="0" applyFont="1" applyFill="1" applyBorder="1" applyAlignment="1" applyProtection="1">
      <alignment horizontal="center" vertical="center" textRotation="255"/>
      <protection locked="0"/>
    </xf>
    <xf numFmtId="0" fontId="34" fillId="34" borderId="1" xfId="0" applyFont="1" applyFill="1" applyBorder="1" applyAlignment="1" applyProtection="1">
      <alignment horizontal="center" vertical="center" wrapText="1"/>
      <protection locked="0"/>
    </xf>
    <xf numFmtId="0" fontId="0" fillId="34" borderId="4" xfId="0" applyFill="1" applyBorder="1" applyAlignment="1" applyProtection="1">
      <alignment horizontal="center" vertical="center" textRotation="255"/>
      <protection locked="0"/>
    </xf>
    <xf numFmtId="0" fontId="0" fillId="34" borderId="3" xfId="0" applyFill="1" applyBorder="1" applyAlignment="1" applyProtection="1">
      <alignment horizontal="center" vertical="center" textRotation="255"/>
      <protection locked="0"/>
    </xf>
    <xf numFmtId="0" fontId="26" fillId="34" borderId="4" xfId="0" applyFont="1" applyFill="1" applyBorder="1" applyAlignment="1" applyProtection="1">
      <alignment horizontal="center" vertical="center" textRotation="255" wrapText="1"/>
      <protection locked="0"/>
    </xf>
    <xf numFmtId="0" fontId="26" fillId="34" borderId="3" xfId="0" applyFont="1" applyFill="1" applyBorder="1" applyAlignment="1" applyProtection="1">
      <alignment horizontal="center" vertical="center" textRotation="255" wrapText="1"/>
      <protection locked="0"/>
    </xf>
    <xf numFmtId="186" fontId="34" fillId="34" borderId="1" xfId="0" applyNumberFormat="1" applyFont="1" applyFill="1" applyBorder="1" applyAlignment="1" applyProtection="1">
      <alignment horizontal="center" vertical="center" wrapText="1"/>
      <protection locked="0"/>
    </xf>
    <xf numFmtId="0" fontId="26" fillId="34" borderId="3" xfId="0" applyFont="1" applyFill="1" applyBorder="1" applyAlignment="1" applyProtection="1">
      <alignment horizontal="center" vertical="center" wrapText="1"/>
      <protection locked="0"/>
    </xf>
    <xf numFmtId="0" fontId="26" fillId="34" borderId="14" xfId="0" applyFont="1" applyFill="1" applyBorder="1" applyAlignment="1" applyProtection="1">
      <alignment horizontal="center" vertical="center" wrapText="1"/>
      <protection locked="0" hidden="1"/>
    </xf>
    <xf numFmtId="0" fontId="0" fillId="34" borderId="14" xfId="0" applyFill="1" applyBorder="1" applyAlignment="1" applyProtection="1">
      <alignment horizontal="center" vertical="center" textRotation="255" wrapText="1"/>
      <protection locked="0"/>
    </xf>
    <xf numFmtId="0" fontId="26" fillId="34" borderId="16" xfId="0" applyFont="1" applyFill="1" applyBorder="1" applyAlignment="1" applyProtection="1">
      <alignment horizontal="center" vertical="center" wrapText="1"/>
      <protection locked="0"/>
    </xf>
    <xf numFmtId="0" fontId="26" fillId="34" borderId="41" xfId="0" applyFont="1" applyFill="1" applyBorder="1" applyAlignment="1" applyProtection="1">
      <alignment horizontal="center" vertical="center"/>
      <protection locked="0"/>
    </xf>
    <xf numFmtId="0" fontId="26" fillId="34" borderId="42" xfId="0" applyFont="1" applyFill="1" applyBorder="1" applyAlignment="1" applyProtection="1">
      <alignment horizontal="center" vertical="center"/>
      <protection locked="0"/>
    </xf>
    <xf numFmtId="49" fontId="26" fillId="34" borderId="3" xfId="0" applyNumberFormat="1" applyFont="1" applyFill="1" applyBorder="1" applyAlignment="1" applyProtection="1">
      <alignment horizontal="center" vertical="center" wrapText="1"/>
      <protection locked="0"/>
    </xf>
    <xf numFmtId="181" fontId="34" fillId="34" borderId="3" xfId="0" applyNumberFormat="1" applyFont="1" applyFill="1" applyBorder="1" applyAlignment="1" applyProtection="1">
      <alignment horizontal="center" vertical="center" wrapText="1"/>
      <protection locked="0"/>
    </xf>
    <xf numFmtId="0" fontId="26" fillId="34" borderId="20" xfId="0" applyFont="1" applyFill="1" applyBorder="1" applyAlignment="1" applyProtection="1">
      <alignment horizontal="center" vertical="center"/>
      <protection locked="0"/>
    </xf>
    <xf numFmtId="0" fontId="26" fillId="34" borderId="43" xfId="0" applyFont="1" applyFill="1" applyBorder="1" applyAlignment="1" applyProtection="1">
      <alignment horizontal="center" vertical="center"/>
      <protection locked="0"/>
    </xf>
    <xf numFmtId="0" fontId="26" fillId="34" borderId="15" xfId="0" applyFont="1" applyFill="1" applyBorder="1" applyAlignment="1" applyProtection="1">
      <alignment horizontal="center" vertical="center"/>
      <protection locked="0"/>
    </xf>
    <xf numFmtId="0" fontId="26" fillId="34" borderId="22" xfId="0" applyFont="1" applyFill="1" applyBorder="1" applyAlignment="1" applyProtection="1">
      <alignment horizontal="center" vertical="center"/>
      <protection locked="0"/>
    </xf>
    <xf numFmtId="0" fontId="26" fillId="34" borderId="9" xfId="0" applyFont="1" applyFill="1" applyBorder="1" applyProtection="1">
      <alignment vertical="center"/>
      <protection locked="0"/>
    </xf>
    <xf numFmtId="0" fontId="26" fillId="34" borderId="2" xfId="0" applyFont="1" applyFill="1" applyBorder="1" applyProtection="1">
      <alignment vertical="center"/>
      <protection locked="0"/>
    </xf>
    <xf numFmtId="179" fontId="26" fillId="34" borderId="6" xfId="0" applyNumberFormat="1" applyFont="1" applyFill="1" applyBorder="1" applyProtection="1">
      <alignment vertical="center"/>
      <protection locked="0"/>
    </xf>
    <xf numFmtId="179" fontId="26" fillId="34" borderId="9" xfId="0" applyNumberFormat="1" applyFont="1" applyFill="1" applyBorder="1" applyProtection="1">
      <alignment vertical="center"/>
      <protection locked="0"/>
    </xf>
    <xf numFmtId="0" fontId="26" fillId="34" borderId="19" xfId="0" applyFont="1" applyFill="1" applyBorder="1" applyProtection="1">
      <alignment vertical="center"/>
      <protection locked="0"/>
    </xf>
    <xf numFmtId="0" fontId="26" fillId="34" borderId="5" xfId="0" applyFont="1" applyFill="1" applyBorder="1" applyProtection="1">
      <alignment vertical="center"/>
      <protection locked="0"/>
    </xf>
    <xf numFmtId="0" fontId="26" fillId="34" borderId="0" xfId="0" applyFont="1" applyFill="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179" fontId="26" fillId="34" borderId="6" xfId="0" applyNumberFormat="1" applyFont="1" applyFill="1" applyBorder="1" applyAlignment="1" applyProtection="1">
      <alignment horizontal="center" vertical="center" wrapText="1"/>
      <protection locked="0"/>
    </xf>
    <xf numFmtId="0" fontId="26" fillId="34" borderId="9" xfId="0" applyFont="1" applyFill="1" applyBorder="1" applyAlignment="1" applyProtection="1">
      <alignment horizontal="center" vertical="center" wrapText="1"/>
      <protection locked="0"/>
    </xf>
    <xf numFmtId="179" fontId="26" fillId="34" borderId="9" xfId="0" applyNumberFormat="1"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0" fontId="26" fillId="34" borderId="6" xfId="0" applyFont="1" applyFill="1" applyBorder="1" applyAlignment="1" applyProtection="1">
      <alignment horizontal="left" vertical="center" wrapText="1"/>
      <protection locked="0"/>
    </xf>
    <xf numFmtId="0" fontId="26" fillId="34" borderId="9" xfId="0" applyFont="1" applyFill="1" applyBorder="1" applyAlignment="1" applyProtection="1">
      <alignment horizontal="left" vertical="center" wrapText="1"/>
      <protection locked="0"/>
    </xf>
    <xf numFmtId="0" fontId="26" fillId="34" borderId="5" xfId="0" applyFont="1" applyFill="1" applyBorder="1" applyAlignment="1" applyProtection="1">
      <alignment horizontal="left" vertical="center" wrapText="1"/>
      <protection locked="0"/>
    </xf>
    <xf numFmtId="0" fontId="26" fillId="34" borderId="4" xfId="0" applyFont="1" applyFill="1" applyBorder="1" applyAlignment="1" applyProtection="1">
      <alignment horizontal="center" vertical="center"/>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scheme val="none"/>
      </font>
      <numFmt numFmtId="0" formatCode="General"/>
      <fill>
        <patternFill>
          <fgColor indexed="64"/>
          <bgColor theme="0"/>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1</xdr:row>
      <xdr:rowOff>31750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7791062" y="225490"/>
          <a:ext cx="1263520" cy="32657"/>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7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7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7" dataDxfId="6" headerRowCellStyle="標準_調査票（enquete）" dataCellStyle="標準_調査票（enquete）">
  <autoFilter ref="B10:AV15" xr:uid="{00000000-0009-0000-0100-000001000000}"/>
  <tableColumns count="47">
    <tableColumn id="1" xr3:uid="{00000000-0010-0000-0000-000001000000}" name="北海道" dataDxfId="54" dataCellStyle="標準_調査票（enquete）"/>
    <tableColumn id="2" xr3:uid="{00000000-0010-0000-0000-000002000000}" name="青森県" dataDxfId="53" dataCellStyle="標準_調査票（enquete）"/>
    <tableColumn id="3" xr3:uid="{00000000-0010-0000-0000-000003000000}" name="岩手県" dataDxfId="52" dataCellStyle="標準_調査票（enquete）"/>
    <tableColumn id="4" xr3:uid="{00000000-0010-0000-0000-000004000000}" name="宮城県" dataDxfId="51" dataCellStyle="標準_調査票（enquete）"/>
    <tableColumn id="5" xr3:uid="{00000000-0010-0000-0000-000005000000}" name="秋田県" dataDxfId="50" dataCellStyle="標準_調査票（enquete）"/>
    <tableColumn id="6" xr3:uid="{00000000-0010-0000-0000-000006000000}" name="山形県" dataDxfId="49" dataCellStyle="標準_調査票（enquete）"/>
    <tableColumn id="7" xr3:uid="{00000000-0010-0000-0000-000007000000}" name="福島県" dataDxfId="48" dataCellStyle="標準_調査票（enquete）"/>
    <tableColumn id="8" xr3:uid="{00000000-0010-0000-0000-000008000000}" name="茨城県" dataDxfId="47" dataCellStyle="標準_調査票（enquete）"/>
    <tableColumn id="9" xr3:uid="{00000000-0010-0000-0000-000009000000}" name="栃木県" dataDxfId="46" dataCellStyle="標準_調査票（enquete）"/>
    <tableColumn id="10" xr3:uid="{00000000-0010-0000-0000-00000A000000}" name="群馬県" dataDxfId="45" dataCellStyle="標準_調査票（enquete）"/>
    <tableColumn id="11" xr3:uid="{00000000-0010-0000-0000-00000B000000}" name="埼玉県" dataDxfId="44" dataCellStyle="標準_調査票（enquete）"/>
    <tableColumn id="12" xr3:uid="{00000000-0010-0000-0000-00000C000000}" name="千葉県" dataDxfId="43" dataCellStyle="標準_調査票（enquete）"/>
    <tableColumn id="13" xr3:uid="{00000000-0010-0000-0000-00000D000000}" name="東京都" dataDxfId="42" dataCellStyle="標準_調査票（enquete）"/>
    <tableColumn id="14" xr3:uid="{00000000-0010-0000-0000-00000E000000}" name="神奈川県" dataDxfId="41" dataCellStyle="標準_調査票（enquete）"/>
    <tableColumn id="15" xr3:uid="{00000000-0010-0000-0000-00000F000000}" name="新潟県" dataDxfId="40" dataCellStyle="標準_調査票（enquete）"/>
    <tableColumn id="16" xr3:uid="{00000000-0010-0000-0000-000010000000}" name="富山県" dataDxfId="39" dataCellStyle="標準_調査票（enquete）"/>
    <tableColumn id="17" xr3:uid="{00000000-0010-0000-0000-000011000000}" name="石川県" dataDxfId="38" dataCellStyle="標準_調査票（enquete）"/>
    <tableColumn id="18" xr3:uid="{00000000-0010-0000-0000-000012000000}" name="福井県" dataDxfId="37" dataCellStyle="標準_調査票（enquete）"/>
    <tableColumn id="19" xr3:uid="{00000000-0010-0000-0000-000013000000}" name="山梨県" dataDxfId="36" dataCellStyle="標準_調査票（enquete）"/>
    <tableColumn id="20" xr3:uid="{00000000-0010-0000-0000-000014000000}" name="長野県" dataDxfId="35" dataCellStyle="標準_調査票（enquete）"/>
    <tableColumn id="21" xr3:uid="{00000000-0010-0000-0000-000015000000}" name="岐阜県" dataDxfId="34" dataCellStyle="標準_調査票（enquete）"/>
    <tableColumn id="22" xr3:uid="{00000000-0010-0000-0000-000016000000}" name="静岡県" dataDxfId="33" dataCellStyle="標準_調査票（enquete）"/>
    <tableColumn id="23" xr3:uid="{00000000-0010-0000-0000-000017000000}" name="愛知県" dataDxfId="32" dataCellStyle="標準_調査票（enquete）"/>
    <tableColumn id="24" xr3:uid="{00000000-0010-0000-0000-000018000000}" name="三重県" dataDxfId="31" dataCellStyle="標準_調査票（enquete）"/>
    <tableColumn id="25" xr3:uid="{00000000-0010-0000-0000-000019000000}" name="滋賀県" dataDxfId="30" dataCellStyle="標準_調査票（enquete）"/>
    <tableColumn id="26" xr3:uid="{00000000-0010-0000-0000-00001A000000}" name="京都府" dataDxfId="29" dataCellStyle="標準_調査票（enquete）"/>
    <tableColumn id="27" xr3:uid="{00000000-0010-0000-0000-00001B000000}" name="大阪府" dataDxfId="28" dataCellStyle="標準_調査票（enquete）"/>
    <tableColumn id="28" xr3:uid="{00000000-0010-0000-0000-00001C000000}" name="兵庫県" dataDxfId="27" dataCellStyle="標準_調査票（enquete）"/>
    <tableColumn id="29" xr3:uid="{00000000-0010-0000-0000-00001D000000}" name="奈良県" dataDxfId="26" dataCellStyle="標準_調査票（enquete）"/>
    <tableColumn id="30" xr3:uid="{00000000-0010-0000-0000-00001E000000}" name="和歌山県" dataDxfId="25" dataCellStyle="標準_調査票（enquete）"/>
    <tableColumn id="31" xr3:uid="{00000000-0010-0000-0000-00001F000000}" name="鳥取県" dataDxfId="24" dataCellStyle="標準_調査票（enquete）"/>
    <tableColumn id="32" xr3:uid="{00000000-0010-0000-0000-000020000000}" name="島根県" dataDxfId="23" dataCellStyle="標準_調査票（enquete）"/>
    <tableColumn id="33" xr3:uid="{00000000-0010-0000-0000-000021000000}" name="岡山県" dataDxfId="22" dataCellStyle="標準_調査票（enquete）"/>
    <tableColumn id="34" xr3:uid="{00000000-0010-0000-0000-000022000000}" name="広島県" dataDxfId="21" dataCellStyle="標準_調査票（enquete）"/>
    <tableColumn id="35" xr3:uid="{00000000-0010-0000-0000-000023000000}" name="山口県" dataDxfId="20" dataCellStyle="標準_調査票（enquete）"/>
    <tableColumn id="36" xr3:uid="{00000000-0010-0000-0000-000024000000}" name="徳島県" dataDxfId="19" dataCellStyle="標準_調査票（enquete）"/>
    <tableColumn id="37" xr3:uid="{00000000-0010-0000-0000-000025000000}" name="香川県" dataDxfId="18" dataCellStyle="標準_調査票（enquete）"/>
    <tableColumn id="38" xr3:uid="{00000000-0010-0000-0000-000026000000}" name="愛媛県" dataDxfId="17" dataCellStyle="標準_調査票（enquete）"/>
    <tableColumn id="39" xr3:uid="{00000000-0010-0000-0000-000027000000}" name="高知県" dataDxfId="16" dataCellStyle="標準_調査票（enquete）"/>
    <tableColumn id="40" xr3:uid="{00000000-0010-0000-0000-000028000000}" name="福岡県" dataDxfId="15" dataCellStyle="標準_調査票（enquete）"/>
    <tableColumn id="41" xr3:uid="{00000000-0010-0000-0000-000029000000}" name="佐賀県" dataDxfId="14" dataCellStyle="標準_調査票（enquete）"/>
    <tableColumn id="42" xr3:uid="{00000000-0010-0000-0000-00002A000000}" name="長崎県" dataDxfId="13" dataCellStyle="標準_調査票（enquete）"/>
    <tableColumn id="43" xr3:uid="{00000000-0010-0000-0000-00002B000000}" name="熊本県" dataDxfId="12" dataCellStyle="標準_調査票（enquete）"/>
    <tableColumn id="44" xr3:uid="{00000000-0010-0000-0000-00002C000000}" name="大分県" dataDxfId="11" dataCellStyle="標準_調査票（enquete）"/>
    <tableColumn id="45" xr3:uid="{00000000-0010-0000-0000-00002D000000}" name="宮崎県" dataDxfId="10" dataCellStyle="標準_調査票（enquete）"/>
    <tableColumn id="46" xr3:uid="{00000000-0010-0000-0000-00002E000000}" name="鹿児島県" dataDxfId="9" dataCellStyle="標準_調査票（enquete）"/>
    <tableColumn id="47" xr3:uid="{00000000-0010-0000-0000-00002F000000}" name="沖縄県" dataDxfId="8"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2.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A9" zoomScale="60" zoomScaleNormal="100" workbookViewId="0">
      <selection activeCell="W16" sqref="W16"/>
    </sheetView>
  </sheetViews>
  <sheetFormatPr defaultColWidth="9" defaultRowHeight="17.5" x14ac:dyDescent="0.2"/>
  <cols>
    <col min="1" max="1" width="8.6328125" style="12" customWidth="1"/>
    <col min="2" max="3" width="9" style="12"/>
    <col min="4" max="4" width="9.90625" style="20" customWidth="1"/>
    <col min="5" max="5" width="10.90625" style="12" customWidth="1"/>
    <col min="6" max="6" width="8.90625" style="12" customWidth="1"/>
    <col min="7" max="21" width="8.08984375" style="12" customWidth="1"/>
    <col min="22" max="22" width="8.08984375" style="16" customWidth="1"/>
    <col min="23" max="23" width="12.08984375" style="16" customWidth="1"/>
    <col min="24" max="24" width="11" style="16" customWidth="1"/>
    <col min="25" max="25" width="15.26953125" style="16" customWidth="1"/>
    <col min="26" max="26" width="13.36328125" style="12" customWidth="1"/>
    <col min="27" max="29" width="8.90625" style="12" customWidth="1"/>
    <col min="30" max="39" width="10.6328125" style="12" customWidth="1"/>
    <col min="40" max="41" width="11" style="12" customWidth="1"/>
    <col min="42" max="16384" width="9" style="12"/>
  </cols>
  <sheetData>
    <row r="1" spans="1:43" ht="22.5" x14ac:dyDescent="0.2">
      <c r="B1" s="52" t="s">
        <v>354</v>
      </c>
      <c r="C1" s="13"/>
      <c r="D1" s="14"/>
      <c r="E1" s="13"/>
      <c r="F1" s="13"/>
      <c r="G1" s="13"/>
      <c r="H1" s="13"/>
      <c r="I1" s="13"/>
      <c r="J1" s="13" t="s">
        <v>46</v>
      </c>
      <c r="L1" s="15"/>
      <c r="M1" s="15"/>
      <c r="N1" s="15"/>
      <c r="O1" s="60"/>
      <c r="P1" s="61"/>
      <c r="Q1" s="56"/>
      <c r="R1" s="57"/>
      <c r="S1" s="57"/>
      <c r="T1" s="57"/>
      <c r="U1" s="57"/>
    </row>
    <row r="2" spans="1:43" ht="51.65" customHeight="1" x14ac:dyDescent="0.2">
      <c r="A2" s="91" t="s">
        <v>171</v>
      </c>
      <c r="B2" s="77" t="s">
        <v>0</v>
      </c>
      <c r="C2" s="77" t="s">
        <v>29</v>
      </c>
      <c r="D2" s="64" t="s">
        <v>346</v>
      </c>
      <c r="E2" s="58" t="s">
        <v>1</v>
      </c>
      <c r="F2" s="59"/>
      <c r="G2" s="59"/>
      <c r="H2" s="59"/>
      <c r="I2" s="59"/>
      <c r="J2" s="59"/>
      <c r="K2" s="59"/>
      <c r="L2" s="59"/>
      <c r="M2" s="59"/>
      <c r="N2" s="59"/>
      <c r="O2" s="59"/>
      <c r="P2" s="59"/>
      <c r="Q2" s="59"/>
      <c r="R2" s="59"/>
      <c r="S2" s="59"/>
      <c r="T2" s="59"/>
      <c r="U2" s="59"/>
      <c r="V2" s="59"/>
      <c r="W2" s="29" t="s">
        <v>339</v>
      </c>
      <c r="X2" s="30"/>
      <c r="Y2" s="31" t="s">
        <v>303</v>
      </c>
      <c r="Z2" s="58" t="s">
        <v>157</v>
      </c>
      <c r="AA2" s="59"/>
      <c r="AB2" s="59"/>
      <c r="AC2" s="90"/>
      <c r="AD2" s="88" t="s">
        <v>337</v>
      </c>
      <c r="AE2" s="59"/>
      <c r="AF2" s="59"/>
      <c r="AG2" s="59"/>
      <c r="AH2" s="59"/>
      <c r="AI2" s="59"/>
      <c r="AJ2" s="59"/>
      <c r="AK2" s="59"/>
      <c r="AL2" s="59"/>
      <c r="AM2" s="59"/>
      <c r="AN2" s="77" t="s">
        <v>29</v>
      </c>
      <c r="AO2" s="77" t="s">
        <v>0</v>
      </c>
    </row>
    <row r="3" spans="1:43" ht="14.25" customHeight="1" x14ac:dyDescent="0.2">
      <c r="A3" s="92"/>
      <c r="B3" s="78"/>
      <c r="C3" s="78"/>
      <c r="D3" s="94"/>
      <c r="E3" s="62" t="s">
        <v>2</v>
      </c>
      <c r="F3" s="32"/>
      <c r="G3" s="62" t="s">
        <v>52</v>
      </c>
      <c r="H3" s="73"/>
      <c r="I3" s="73"/>
      <c r="J3" s="73"/>
      <c r="K3" s="62" t="s">
        <v>449</v>
      </c>
      <c r="L3" s="73"/>
      <c r="M3" s="73"/>
      <c r="N3" s="73"/>
      <c r="O3" s="62" t="s">
        <v>41</v>
      </c>
      <c r="P3" s="73"/>
      <c r="Q3" s="73"/>
      <c r="R3" s="73"/>
      <c r="S3" s="62" t="s">
        <v>347</v>
      </c>
      <c r="T3" s="73"/>
      <c r="U3" s="73"/>
      <c r="V3" s="73"/>
      <c r="W3" s="114" t="s">
        <v>340</v>
      </c>
      <c r="X3" s="114" t="s">
        <v>341</v>
      </c>
      <c r="Y3" s="33" t="s">
        <v>201</v>
      </c>
      <c r="Z3" s="96" t="s">
        <v>158</v>
      </c>
      <c r="AA3" s="99" t="s">
        <v>159</v>
      </c>
      <c r="AB3" s="100"/>
      <c r="AC3" s="101"/>
      <c r="AD3" s="88" t="s">
        <v>38</v>
      </c>
      <c r="AE3" s="89"/>
      <c r="AF3" s="89"/>
      <c r="AG3" s="89"/>
      <c r="AH3" s="89"/>
      <c r="AI3" s="89"/>
      <c r="AJ3" s="89"/>
      <c r="AK3" s="88" t="s">
        <v>30</v>
      </c>
      <c r="AL3" s="89"/>
      <c r="AM3" s="83" t="s">
        <v>3</v>
      </c>
      <c r="AN3" s="78"/>
      <c r="AO3" s="78"/>
    </row>
    <row r="4" spans="1:43" ht="35.5" customHeight="1" x14ac:dyDescent="0.2">
      <c r="A4" s="92"/>
      <c r="B4" s="78"/>
      <c r="C4" s="78"/>
      <c r="D4" s="94"/>
      <c r="E4" s="63"/>
      <c r="F4" s="34"/>
      <c r="G4" s="74"/>
      <c r="H4" s="75"/>
      <c r="I4" s="75"/>
      <c r="J4" s="75"/>
      <c r="K4" s="74"/>
      <c r="L4" s="75"/>
      <c r="M4" s="75"/>
      <c r="N4" s="75"/>
      <c r="O4" s="74"/>
      <c r="P4" s="75"/>
      <c r="Q4" s="75"/>
      <c r="R4" s="75"/>
      <c r="S4" s="74"/>
      <c r="T4" s="75"/>
      <c r="U4" s="75"/>
      <c r="V4" s="75"/>
      <c r="W4" s="115"/>
      <c r="X4" s="115"/>
      <c r="Y4" s="35" t="s">
        <v>202</v>
      </c>
      <c r="Z4" s="97"/>
      <c r="AA4" s="102"/>
      <c r="AB4" s="103"/>
      <c r="AC4" s="104"/>
      <c r="AD4" s="79" t="s">
        <v>31</v>
      </c>
      <c r="AE4" s="80"/>
      <c r="AF4" s="79" t="s">
        <v>4</v>
      </c>
      <c r="AG4" s="80"/>
      <c r="AH4" s="80"/>
      <c r="AI4" s="80"/>
      <c r="AJ4" s="80"/>
      <c r="AK4" s="83" t="s">
        <v>47</v>
      </c>
      <c r="AL4" s="83" t="s">
        <v>48</v>
      </c>
      <c r="AM4" s="84"/>
      <c r="AN4" s="78"/>
      <c r="AO4" s="78"/>
    </row>
    <row r="5" spans="1:43" ht="11.5" customHeight="1" x14ac:dyDescent="0.2">
      <c r="A5" s="92"/>
      <c r="B5" s="78"/>
      <c r="C5" s="78"/>
      <c r="D5" s="94"/>
      <c r="E5" s="63"/>
      <c r="F5" s="67" t="s">
        <v>49</v>
      </c>
      <c r="G5" s="64" t="s">
        <v>160</v>
      </c>
      <c r="H5" s="64" t="s">
        <v>155</v>
      </c>
      <c r="I5" s="70" t="s">
        <v>154</v>
      </c>
      <c r="J5" s="64" t="s">
        <v>5</v>
      </c>
      <c r="K5" s="64" t="s">
        <v>160</v>
      </c>
      <c r="L5" s="64" t="s">
        <v>155</v>
      </c>
      <c r="M5" s="70" t="s">
        <v>154</v>
      </c>
      <c r="N5" s="64" t="s">
        <v>5</v>
      </c>
      <c r="O5" s="64" t="s">
        <v>160</v>
      </c>
      <c r="P5" s="64" t="s">
        <v>244</v>
      </c>
      <c r="Q5" s="70" t="s">
        <v>154</v>
      </c>
      <c r="R5" s="64" t="s">
        <v>5</v>
      </c>
      <c r="S5" s="62" t="s">
        <v>6</v>
      </c>
      <c r="T5" s="62" t="s">
        <v>7</v>
      </c>
      <c r="U5" s="62" t="s">
        <v>8</v>
      </c>
      <c r="V5" s="118" t="s">
        <v>28</v>
      </c>
      <c r="W5" s="36"/>
      <c r="X5" s="37"/>
      <c r="Y5" s="38"/>
      <c r="Z5" s="98"/>
      <c r="AA5" s="105"/>
      <c r="AB5" s="106"/>
      <c r="AC5" s="107"/>
      <c r="AD5" s="81"/>
      <c r="AE5" s="82"/>
      <c r="AF5" s="81"/>
      <c r="AG5" s="82"/>
      <c r="AH5" s="82"/>
      <c r="AI5" s="82"/>
      <c r="AJ5" s="82"/>
      <c r="AK5" s="84"/>
      <c r="AL5" s="84"/>
      <c r="AM5" s="84"/>
      <c r="AN5" s="78"/>
      <c r="AO5" s="78"/>
    </row>
    <row r="6" spans="1:43" ht="19.5" customHeight="1" x14ac:dyDescent="0.2">
      <c r="A6" s="92"/>
      <c r="B6" s="78"/>
      <c r="C6" s="78"/>
      <c r="D6" s="94"/>
      <c r="E6" s="63"/>
      <c r="F6" s="68"/>
      <c r="G6" s="65"/>
      <c r="H6" s="65"/>
      <c r="I6" s="71"/>
      <c r="J6" s="65"/>
      <c r="K6" s="65"/>
      <c r="L6" s="65"/>
      <c r="M6" s="71"/>
      <c r="N6" s="65"/>
      <c r="O6" s="65"/>
      <c r="P6" s="76"/>
      <c r="Q6" s="71"/>
      <c r="R6" s="65"/>
      <c r="S6" s="63"/>
      <c r="T6" s="63"/>
      <c r="U6" s="63"/>
      <c r="V6" s="119"/>
      <c r="W6" s="116" t="s">
        <v>342</v>
      </c>
      <c r="X6" s="116" t="s">
        <v>342</v>
      </c>
      <c r="Y6" s="39" t="s">
        <v>14</v>
      </c>
      <c r="Z6" s="111" t="s">
        <v>161</v>
      </c>
      <c r="AA6" s="85" t="s">
        <v>162</v>
      </c>
      <c r="AB6" s="70" t="s">
        <v>163</v>
      </c>
      <c r="AC6" s="108" t="s">
        <v>164</v>
      </c>
      <c r="AD6" s="83" t="s">
        <v>9</v>
      </c>
      <c r="AE6" s="83" t="s">
        <v>10</v>
      </c>
      <c r="AF6" s="83" t="s">
        <v>11</v>
      </c>
      <c r="AG6" s="83" t="s">
        <v>12</v>
      </c>
      <c r="AH6" s="83" t="s">
        <v>32</v>
      </c>
      <c r="AI6" s="83" t="s">
        <v>33</v>
      </c>
      <c r="AJ6" s="83" t="s">
        <v>13</v>
      </c>
      <c r="AK6" s="84"/>
      <c r="AL6" s="84"/>
      <c r="AM6" s="84"/>
      <c r="AN6" s="78"/>
      <c r="AO6" s="78"/>
    </row>
    <row r="7" spans="1:43" ht="13.5" customHeight="1" x14ac:dyDescent="0.2">
      <c r="A7" s="92"/>
      <c r="B7" s="78"/>
      <c r="C7" s="78"/>
      <c r="D7" s="94"/>
      <c r="E7" s="63"/>
      <c r="F7" s="68"/>
      <c r="G7" s="65"/>
      <c r="H7" s="65"/>
      <c r="I7" s="71"/>
      <c r="J7" s="65"/>
      <c r="K7" s="65"/>
      <c r="L7" s="65"/>
      <c r="M7" s="71"/>
      <c r="N7" s="65"/>
      <c r="O7" s="65"/>
      <c r="P7" s="76"/>
      <c r="Q7" s="71"/>
      <c r="R7" s="65"/>
      <c r="S7" s="63"/>
      <c r="T7" s="63"/>
      <c r="U7" s="63"/>
      <c r="V7" s="119"/>
      <c r="W7" s="116"/>
      <c r="X7" s="116"/>
      <c r="Y7" s="40" t="s">
        <v>172</v>
      </c>
      <c r="Z7" s="112"/>
      <c r="AA7" s="86"/>
      <c r="AB7" s="71"/>
      <c r="AC7" s="109"/>
      <c r="AD7" s="84"/>
      <c r="AE7" s="84"/>
      <c r="AF7" s="84"/>
      <c r="AG7" s="84"/>
      <c r="AH7" s="84"/>
      <c r="AI7" s="84"/>
      <c r="AJ7" s="84"/>
      <c r="AK7" s="84"/>
      <c r="AL7" s="84"/>
      <c r="AM7" s="84"/>
      <c r="AN7" s="78"/>
      <c r="AO7" s="78"/>
    </row>
    <row r="8" spans="1:43" ht="18" customHeight="1" x14ac:dyDescent="0.2">
      <c r="A8" s="92"/>
      <c r="B8" s="78"/>
      <c r="C8" s="78"/>
      <c r="D8" s="94"/>
      <c r="E8" s="63"/>
      <c r="F8" s="68"/>
      <c r="G8" s="65"/>
      <c r="H8" s="65"/>
      <c r="I8" s="71"/>
      <c r="J8" s="65"/>
      <c r="K8" s="65"/>
      <c r="L8" s="65"/>
      <c r="M8" s="71"/>
      <c r="N8" s="65"/>
      <c r="O8" s="65"/>
      <c r="P8" s="65" t="s">
        <v>338</v>
      </c>
      <c r="Q8" s="71"/>
      <c r="R8" s="65"/>
      <c r="S8" s="63"/>
      <c r="T8" s="63"/>
      <c r="U8" s="63"/>
      <c r="V8" s="119"/>
      <c r="W8" s="116"/>
      <c r="X8" s="116"/>
      <c r="Y8" s="40" t="s">
        <v>173</v>
      </c>
      <c r="Z8" s="112"/>
      <c r="AA8" s="86"/>
      <c r="AB8" s="71"/>
      <c r="AC8" s="109"/>
      <c r="AD8" s="84"/>
      <c r="AE8" s="84"/>
      <c r="AF8" s="84"/>
      <c r="AG8" s="84"/>
      <c r="AH8" s="84"/>
      <c r="AI8" s="84"/>
      <c r="AJ8" s="84"/>
      <c r="AK8" s="84"/>
      <c r="AL8" s="84"/>
      <c r="AM8" s="84"/>
      <c r="AN8" s="78"/>
      <c r="AO8" s="78"/>
    </row>
    <row r="9" spans="1:43" ht="15.65" customHeight="1" x14ac:dyDescent="0.2">
      <c r="A9" s="92"/>
      <c r="B9" s="78"/>
      <c r="C9" s="78"/>
      <c r="D9" s="95"/>
      <c r="E9" s="63"/>
      <c r="F9" s="69"/>
      <c r="G9" s="66"/>
      <c r="H9" s="66"/>
      <c r="I9" s="72"/>
      <c r="J9" s="66"/>
      <c r="K9" s="66"/>
      <c r="L9" s="66"/>
      <c r="M9" s="72"/>
      <c r="N9" s="66"/>
      <c r="O9" s="66"/>
      <c r="P9" s="66"/>
      <c r="Q9" s="72"/>
      <c r="R9" s="66"/>
      <c r="S9" s="63"/>
      <c r="T9" s="63"/>
      <c r="U9" s="63"/>
      <c r="V9" s="120"/>
      <c r="W9" s="117"/>
      <c r="X9" s="117"/>
      <c r="Y9" s="41"/>
      <c r="Z9" s="113"/>
      <c r="AA9" s="87"/>
      <c r="AB9" s="72"/>
      <c r="AC9" s="110"/>
      <c r="AD9" s="84"/>
      <c r="AE9" s="84"/>
      <c r="AF9" s="84"/>
      <c r="AG9" s="84"/>
      <c r="AH9" s="84"/>
      <c r="AI9" s="84"/>
      <c r="AJ9" s="84"/>
      <c r="AK9" s="84"/>
      <c r="AL9" s="84"/>
      <c r="AM9" s="84"/>
      <c r="AN9" s="78"/>
      <c r="AO9" s="78"/>
    </row>
    <row r="10" spans="1:43" ht="63" customHeight="1" x14ac:dyDescent="0.2">
      <c r="A10" s="93"/>
      <c r="B10" s="42"/>
      <c r="C10" s="42"/>
      <c r="D10" s="43"/>
      <c r="E10" s="43"/>
      <c r="F10" s="42"/>
      <c r="G10" s="44" t="s">
        <v>349</v>
      </c>
      <c r="H10" s="45"/>
      <c r="I10" s="45"/>
      <c r="J10" s="46"/>
      <c r="K10" s="44" t="s">
        <v>349</v>
      </c>
      <c r="L10" s="45"/>
      <c r="M10" s="45"/>
      <c r="N10" s="46"/>
      <c r="O10" s="47" t="s">
        <v>349</v>
      </c>
      <c r="P10" s="48"/>
      <c r="Q10" s="48"/>
      <c r="R10" s="48"/>
      <c r="S10" s="47" t="s">
        <v>348</v>
      </c>
      <c r="T10" s="48"/>
      <c r="U10" s="48"/>
      <c r="V10" s="48"/>
      <c r="W10" s="49"/>
      <c r="X10" s="49"/>
      <c r="Y10" s="50"/>
      <c r="Z10" s="51"/>
      <c r="AA10" s="51"/>
      <c r="AB10" s="51"/>
      <c r="AC10" s="51"/>
      <c r="AD10" s="42"/>
      <c r="AE10" s="42"/>
      <c r="AF10" s="42"/>
      <c r="AG10" s="42"/>
      <c r="AH10" s="42"/>
      <c r="AI10" s="42"/>
      <c r="AJ10" s="42"/>
      <c r="AK10" s="42"/>
      <c r="AL10" s="42"/>
      <c r="AM10" s="42"/>
      <c r="AN10" s="42"/>
      <c r="AO10" s="42"/>
    </row>
    <row r="11" spans="1:43" s="20" customFormat="1" ht="44.5" customHeight="1" x14ac:dyDescent="0.2">
      <c r="A11" s="54"/>
      <c r="B11" s="1" t="str">
        <f>IF(ｼｰﾄ0!C3="","",ｼｰﾄ0!C3)</f>
        <v>山形県</v>
      </c>
      <c r="C11" s="1" t="str">
        <f>IF(ｼｰﾄ0!C4="","",ｼｰﾄ0!C4)</f>
        <v>米沢盆地</v>
      </c>
      <c r="D11" s="1" t="str">
        <f>IF(OR(ｼｰﾄ1!D23&lt;&gt;"",ｼｰﾄ1!E23&lt;&gt;"",ｼｰﾄ1!F23&lt;&gt;""),"○","")</f>
        <v>○</v>
      </c>
      <c r="E11" s="2">
        <f>IF(ｼｰﾄ3!C11&lt;&gt;"",ｼｰﾄ3!C11,"")</f>
        <v>7.3</v>
      </c>
      <c r="F11" s="2">
        <f>IF(ｼｰﾄ3!D11&lt;&gt;"",ｼｰﾄ3!D11,"")</f>
        <v>0</v>
      </c>
      <c r="G11" s="3">
        <f>IF(ｼｰﾄ1!D11&lt;&gt;"",ｼｰﾄ1!D11,"")</f>
        <v>48.2</v>
      </c>
      <c r="H11" s="4" t="str">
        <f>IF(ｼｰﾄ1!D9&lt;&gt;"",ｼｰﾄ1!D9,"")</f>
        <v>S49～R4</v>
      </c>
      <c r="I11" s="4" t="str">
        <f>IF(ｼｰﾄ1!D5&lt;&gt;"",ｼｰﾄ1!D5,"")</f>
        <v>9</v>
      </c>
      <c r="J11" s="4" t="str">
        <f>IF(ｼｰﾄ1!D6&lt;&gt;"",ｼｰﾄ1!D6,"")</f>
        <v>門東町一丁目</v>
      </c>
      <c r="K11" s="3">
        <f>IF(ｼｰﾄ1!E12&lt;&gt;"",ｼｰﾄ1!E12,"")</f>
        <v>9.9</v>
      </c>
      <c r="L11" s="4" t="str">
        <f>IF(ｼｰﾄ1!E9&lt;&gt;"",ｼｰﾄ1!E9,"")</f>
        <v>H30～R4</v>
      </c>
      <c r="M11" s="4" t="str">
        <f>IF(ｼｰﾄ1!E5&lt;&gt;"",ｼｰﾄ1!E5,"")</f>
        <v>12</v>
      </c>
      <c r="N11" s="4" t="str">
        <f>IF(ｼｰﾄ1!E6&lt;&gt;"",ｼｰﾄ1!E6,"")</f>
        <v>門東町一丁目</v>
      </c>
      <c r="O11" s="3">
        <f>IF(ｼｰﾄ1!F13&lt;&gt;"",ｼｰﾄ1!F13,"")</f>
        <v>1.3</v>
      </c>
      <c r="P11" s="4" t="str">
        <f>IF(ｼｰﾄ1!F9&lt;&gt;"",ｼｰﾄ1!F9,"")</f>
        <v>R4</v>
      </c>
      <c r="Q11" s="4" t="str">
        <f>IF(ｼｰﾄ1!F5&lt;&gt;"",ｼｰﾄ1!F5,"")</f>
        <v>4</v>
      </c>
      <c r="R11" s="4" t="str">
        <f>IF(ｼｰﾄ1!F6&lt;&gt;"",ｼｰﾄ1!F6,"")</f>
        <v>大町二丁目</v>
      </c>
      <c r="S11" s="4">
        <f>IF(ｼｰﾄ3!E11&lt;&gt;"",ｼｰﾄ3!E11,"")</f>
        <v>0.47</v>
      </c>
      <c r="T11" s="4" t="str">
        <f>IF(ｼｰﾄ3!F11&lt;&gt;"",ｼｰﾄ3!F11,"")</f>
        <v/>
      </c>
      <c r="U11" s="4" t="str">
        <f>IF(ｼｰﾄ3!G11&lt;&gt;"",ｼｰﾄ3!G11,"")</f>
        <v/>
      </c>
      <c r="V11" s="4" t="str">
        <f>IF(ｼｰﾄ3!H11&lt;&gt;"",ｼｰﾄ3!H11,"")</f>
        <v/>
      </c>
      <c r="W11" s="5"/>
      <c r="X11" s="5"/>
      <c r="Y11" s="5" t="str">
        <f>IF(ｼｰﾄ3!I11&lt;&gt;"",ｼｰﾄ3!I11,"")</f>
        <v>□</v>
      </c>
      <c r="Z11" s="6">
        <f>IF(ｼｰﾄ5!D12&lt;&gt;"",ｼｰﾄ5!D12,"")</f>
        <v>0</v>
      </c>
      <c r="AA11" s="7">
        <f>IF(ｼｰﾄ5!D35="","",ｼｰﾄ5!D35)</f>
        <v>6</v>
      </c>
      <c r="AB11" s="7" t="str">
        <f>IF(ｼｰﾄ5!E35="","",ｼｰﾄ5!E35)</f>
        <v/>
      </c>
      <c r="AC11" s="7">
        <f>IF(ｼｰﾄ5!F35="","",ｼｰﾄ5!F35)</f>
        <v>1</v>
      </c>
      <c r="AD11" s="1"/>
      <c r="AE11" s="1"/>
      <c r="AF11" s="1"/>
      <c r="AG11" s="1"/>
      <c r="AH11" s="1"/>
      <c r="AI11" s="1"/>
      <c r="AJ11" s="1"/>
      <c r="AK11" s="1"/>
      <c r="AL11" s="1"/>
      <c r="AM11" s="1"/>
      <c r="AN11" s="1" t="str">
        <f>IF(ｼｰﾄ0!C4="","",ｼｰﾄ0!C4)</f>
        <v>米沢盆地</v>
      </c>
      <c r="AO11" s="1" t="str">
        <f>IF(ｼｰﾄ0!C3="","",ｼｰﾄ0!C3)</f>
        <v>山形県</v>
      </c>
      <c r="AP11" s="19"/>
      <c r="AQ11" s="19"/>
    </row>
    <row r="12" spans="1:43" x14ac:dyDescent="0.2">
      <c r="F12" s="18"/>
      <c r="G12" s="18"/>
      <c r="H12" s="18"/>
      <c r="I12" s="18"/>
      <c r="J12" s="18"/>
      <c r="K12" s="18"/>
      <c r="L12" s="18"/>
      <c r="M12" s="18"/>
      <c r="N12" s="18"/>
      <c r="O12" s="18"/>
      <c r="P12" s="18"/>
      <c r="Q12" s="18"/>
      <c r="R12" s="18"/>
      <c r="S12" s="53"/>
      <c r="T12" s="53"/>
      <c r="U12" s="53"/>
      <c r="V12" s="53"/>
      <c r="W12" s="53"/>
      <c r="X12" s="53"/>
      <c r="Y12" s="53"/>
    </row>
    <row r="13" spans="1:43" ht="19" x14ac:dyDescent="0.2">
      <c r="B13" s="21"/>
      <c r="E13" s="17"/>
      <c r="F13" s="17"/>
      <c r="G13" s="17"/>
      <c r="H13" s="17"/>
      <c r="I13" s="17"/>
      <c r="J13" s="17"/>
      <c r="K13" s="17"/>
      <c r="L13" s="17"/>
      <c r="M13" s="17"/>
      <c r="N13" s="17"/>
      <c r="O13" s="17"/>
      <c r="P13" s="17"/>
      <c r="Q13" s="17"/>
      <c r="R13" s="17"/>
      <c r="S13" s="18"/>
      <c r="T13" s="18"/>
      <c r="U13" s="18"/>
      <c r="V13" s="55"/>
      <c r="W13" s="55"/>
      <c r="X13" s="55"/>
      <c r="Y13" s="55"/>
    </row>
    <row r="14" spans="1:43" s="22" customFormat="1" ht="19" x14ac:dyDescent="0.2">
      <c r="D14" s="20"/>
      <c r="K14" s="21"/>
      <c r="L14" s="21"/>
      <c r="M14" s="21"/>
      <c r="N14" s="21"/>
      <c r="O14" s="21"/>
      <c r="P14" s="21"/>
      <c r="Q14" s="21"/>
      <c r="R14" s="23"/>
      <c r="S14" s="23"/>
      <c r="V14" s="24"/>
      <c r="W14" s="24"/>
      <c r="X14" s="24"/>
      <c r="Y14" s="24"/>
      <c r="AE14" s="23"/>
      <c r="AF14" s="23"/>
    </row>
    <row r="15" spans="1:43" s="22" customFormat="1" ht="32" x14ac:dyDescent="0.2">
      <c r="D15" s="20"/>
      <c r="G15" s="23"/>
      <c r="H15" s="23"/>
      <c r="I15" s="23"/>
      <c r="J15" s="23"/>
      <c r="K15" s="23"/>
      <c r="L15" s="23"/>
      <c r="M15" s="23"/>
      <c r="N15" s="23"/>
      <c r="O15" s="23"/>
      <c r="P15" s="23"/>
      <c r="Q15" s="23"/>
      <c r="V15" s="24"/>
      <c r="W15" s="24"/>
      <c r="X15" s="24"/>
      <c r="Y15" s="24"/>
      <c r="AE15" s="25" t="s">
        <v>15</v>
      </c>
      <c r="AF15" s="23"/>
    </row>
    <row r="16" spans="1:43" s="22" customFormat="1" x14ac:dyDescent="0.2">
      <c r="D16" s="20"/>
      <c r="G16" s="23"/>
      <c r="H16" s="23"/>
      <c r="I16" s="23"/>
      <c r="J16" s="23"/>
      <c r="K16" s="23"/>
      <c r="L16" s="23"/>
      <c r="M16" s="23"/>
      <c r="N16" s="23"/>
      <c r="O16" s="23"/>
      <c r="P16" s="23"/>
      <c r="Q16" s="23"/>
      <c r="V16" s="24"/>
      <c r="W16" s="24"/>
      <c r="X16" s="24"/>
      <c r="Y16" s="24"/>
    </row>
    <row r="17" spans="4:25" s="22" customFormat="1" x14ac:dyDescent="0.2">
      <c r="D17" s="20"/>
      <c r="V17" s="24"/>
      <c r="W17" s="24"/>
      <c r="X17" s="24"/>
      <c r="Y17" s="24"/>
    </row>
    <row r="18" spans="4:25" s="22" customFormat="1" x14ac:dyDescent="0.2">
      <c r="D18" s="20"/>
      <c r="V18" s="24"/>
      <c r="W18" s="24"/>
      <c r="X18" s="24"/>
      <c r="Y18" s="24"/>
    </row>
    <row r="19" spans="4:25" s="22" customFormat="1" x14ac:dyDescent="0.2">
      <c r="D19" s="20"/>
      <c r="V19" s="24"/>
      <c r="W19" s="24"/>
      <c r="X19" s="24"/>
      <c r="Y19" s="24"/>
    </row>
    <row r="20" spans="4:25" s="22" customFormat="1" ht="32.5" customHeight="1" x14ac:dyDescent="0.2">
      <c r="D20" s="20"/>
      <c r="V20" s="24"/>
      <c r="W20" s="24"/>
      <c r="X20" s="24"/>
      <c r="Y20" s="24"/>
    </row>
    <row r="21" spans="4:25" s="22" customFormat="1" x14ac:dyDescent="0.2">
      <c r="D21" s="20"/>
      <c r="V21" s="24"/>
      <c r="W21" s="24"/>
      <c r="X21" s="24"/>
      <c r="Y21" s="24"/>
    </row>
    <row r="22" spans="4:25" s="22" customFormat="1" x14ac:dyDescent="0.2">
      <c r="D22" s="20"/>
      <c r="V22" s="24"/>
      <c r="W22" s="24"/>
      <c r="X22" s="24"/>
      <c r="Y22" s="24"/>
    </row>
    <row r="23" spans="4:25" s="22" customFormat="1" x14ac:dyDescent="0.2">
      <c r="D23" s="20"/>
      <c r="V23" s="24"/>
      <c r="W23" s="24"/>
      <c r="X23" s="24"/>
      <c r="Y23" s="24"/>
    </row>
    <row r="24" spans="4:25" s="22" customFormat="1" x14ac:dyDescent="0.2">
      <c r="D24" s="20"/>
      <c r="V24" s="24"/>
      <c r="W24" s="24"/>
      <c r="X24" s="24"/>
      <c r="Y24" s="24"/>
    </row>
    <row r="25" spans="4:25" s="22" customFormat="1" x14ac:dyDescent="0.2">
      <c r="D25" s="20"/>
      <c r="V25" s="24"/>
      <c r="W25" s="24"/>
      <c r="X25" s="24"/>
      <c r="Y25" s="24"/>
    </row>
    <row r="26" spans="4:25" s="22" customFormat="1" x14ac:dyDescent="0.2">
      <c r="D26" s="20"/>
      <c r="V26" s="24"/>
      <c r="W26" s="24"/>
      <c r="X26" s="24"/>
      <c r="Y26" s="24"/>
    </row>
    <row r="27" spans="4:25" s="22" customFormat="1" x14ac:dyDescent="0.2">
      <c r="D27" s="20"/>
      <c r="V27" s="24"/>
      <c r="W27" s="24"/>
      <c r="X27" s="24"/>
      <c r="Y27" s="24"/>
    </row>
    <row r="32" spans="4:25" ht="19" x14ac:dyDescent="0.2">
      <c r="F32" s="17"/>
      <c r="G32" s="17"/>
      <c r="H32" s="17"/>
      <c r="I32" s="17"/>
      <c r="J32" s="17"/>
      <c r="K32" s="18"/>
      <c r="L32" s="18"/>
      <c r="M32" s="18"/>
      <c r="N32" s="18"/>
      <c r="O32" s="18"/>
      <c r="P32" s="18"/>
      <c r="Q32" s="18"/>
      <c r="R32" s="18"/>
      <c r="S32" s="18"/>
    </row>
    <row r="33" spans="6:19" ht="19" x14ac:dyDescent="0.2">
      <c r="F33" s="26"/>
      <c r="G33" s="26"/>
      <c r="H33" s="26"/>
      <c r="I33" s="26"/>
      <c r="J33" s="26"/>
      <c r="K33" s="26"/>
      <c r="L33" s="26"/>
      <c r="M33" s="26"/>
      <c r="N33" s="26"/>
      <c r="O33" s="26"/>
      <c r="P33" s="26"/>
      <c r="Q33" s="26"/>
      <c r="R33" s="26"/>
      <c r="S33" s="18"/>
    </row>
    <row r="34" spans="6:19" ht="19" x14ac:dyDescent="0.2">
      <c r="F34" s="26"/>
      <c r="G34" s="26"/>
      <c r="H34" s="26"/>
      <c r="I34" s="26"/>
      <c r="J34" s="26"/>
      <c r="K34" s="26"/>
      <c r="L34" s="26"/>
      <c r="M34" s="26"/>
      <c r="N34" s="26"/>
      <c r="O34" s="26"/>
      <c r="P34" s="26"/>
      <c r="Q34" s="26"/>
      <c r="R34" s="26"/>
      <c r="S34" s="18"/>
    </row>
    <row r="35" spans="6:19" ht="19" x14ac:dyDescent="0.2">
      <c r="F35" s="27"/>
      <c r="G35" s="27"/>
      <c r="H35" s="27"/>
      <c r="I35" s="27"/>
      <c r="J35" s="27"/>
      <c r="K35" s="27"/>
      <c r="L35" s="27"/>
      <c r="M35" s="27"/>
      <c r="N35" s="27"/>
      <c r="O35" s="27"/>
      <c r="P35" s="27"/>
      <c r="Q35" s="27"/>
      <c r="R35" s="27"/>
      <c r="S35" s="18"/>
    </row>
    <row r="36" spans="6:19" ht="19" x14ac:dyDescent="0.2">
      <c r="F36" s="27"/>
      <c r="G36" s="27"/>
      <c r="H36" s="27"/>
      <c r="I36" s="27"/>
      <c r="J36" s="27"/>
      <c r="K36" s="27"/>
      <c r="L36" s="27"/>
      <c r="M36" s="27"/>
      <c r="N36" s="27"/>
      <c r="O36" s="27"/>
      <c r="P36" s="27"/>
      <c r="Q36" s="27"/>
      <c r="R36" s="27"/>
      <c r="S36" s="18"/>
    </row>
    <row r="37" spans="6:19" ht="19" x14ac:dyDescent="0.2">
      <c r="F37" s="26"/>
      <c r="G37" s="26"/>
      <c r="H37" s="26"/>
      <c r="I37" s="26"/>
      <c r="J37" s="26"/>
      <c r="K37" s="26"/>
      <c r="L37" s="26"/>
      <c r="M37" s="26"/>
      <c r="N37" s="26"/>
      <c r="O37" s="26"/>
      <c r="P37" s="26"/>
      <c r="Q37" s="26"/>
      <c r="R37" s="26"/>
      <c r="S37" s="26"/>
    </row>
    <row r="52" spans="29:29" x14ac:dyDescent="0.2">
      <c r="AC52" s="12" t="s">
        <v>311</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zoomScale="70" zoomScaleNormal="70" workbookViewId="0">
      <selection sqref="A1:B1"/>
    </sheetView>
  </sheetViews>
  <sheetFormatPr defaultColWidth="8.7265625" defaultRowHeight="16" outlineLevelRow="1" outlineLevelCol="1" x14ac:dyDescent="0.2"/>
  <cols>
    <col min="1" max="1" width="8.6328125" style="126" customWidth="1"/>
    <col min="2" max="2" width="66.26953125" style="126" customWidth="1"/>
    <col min="3" max="3" width="5.90625" style="126" customWidth="1"/>
    <col min="4" max="4" width="7" style="140" hidden="1" customWidth="1" outlineLevel="1"/>
    <col min="5" max="5" width="7.90625" style="11" hidden="1" customWidth="1" outlineLevel="1"/>
    <col min="6" max="6" width="53.90625" style="140" hidden="1" customWidth="1" outlineLevel="1"/>
    <col min="7" max="7" width="8.90625" style="126" collapsed="1"/>
    <col min="8" max="16384" width="8.7265625" style="126"/>
  </cols>
  <sheetData>
    <row r="1" spans="1:6" ht="24.75" customHeight="1" x14ac:dyDescent="0.2">
      <c r="A1" s="121" t="s">
        <v>458</v>
      </c>
      <c r="B1" s="121"/>
      <c r="C1" s="122"/>
      <c r="D1" s="123" t="s">
        <v>261</v>
      </c>
      <c r="E1" s="124"/>
      <c r="F1" s="125"/>
    </row>
    <row r="2" spans="1:6" ht="15" customHeight="1" x14ac:dyDescent="0.2">
      <c r="A2" s="127" t="s">
        <v>272</v>
      </c>
      <c r="B2" s="128"/>
      <c r="D2" s="129" t="s">
        <v>149</v>
      </c>
      <c r="E2" s="130"/>
      <c r="F2" s="130"/>
    </row>
    <row r="3" spans="1:6" ht="15" customHeight="1" x14ac:dyDescent="0.2">
      <c r="A3" s="131" t="s">
        <v>314</v>
      </c>
      <c r="B3" s="132" t="s">
        <v>323</v>
      </c>
      <c r="D3" s="133"/>
      <c r="E3" s="134"/>
      <c r="F3" s="130"/>
    </row>
    <row r="4" spans="1:6" ht="13.15" customHeight="1" x14ac:dyDescent="0.2">
      <c r="A4" s="131" t="s">
        <v>315</v>
      </c>
      <c r="B4" s="132" t="s">
        <v>290</v>
      </c>
      <c r="D4" s="133"/>
      <c r="E4" s="134"/>
      <c r="F4" s="130"/>
    </row>
    <row r="5" spans="1:6" x14ac:dyDescent="0.2">
      <c r="A5" s="131" t="s">
        <v>316</v>
      </c>
      <c r="B5" s="135" t="s">
        <v>312</v>
      </c>
      <c r="D5" s="133"/>
      <c r="E5" s="136" t="s">
        <v>71</v>
      </c>
      <c r="F5" s="137" t="s">
        <v>209</v>
      </c>
    </row>
    <row r="6" spans="1:6" x14ac:dyDescent="0.2">
      <c r="A6" s="131" t="s">
        <v>317</v>
      </c>
      <c r="B6" s="135" t="s">
        <v>313</v>
      </c>
      <c r="D6" s="133"/>
      <c r="E6" s="136" t="s">
        <v>72</v>
      </c>
      <c r="F6" s="137" t="s">
        <v>210</v>
      </c>
    </row>
    <row r="7" spans="1:6" x14ac:dyDescent="0.2">
      <c r="A7" s="131" t="s">
        <v>318</v>
      </c>
      <c r="B7" s="135" t="s">
        <v>233</v>
      </c>
      <c r="D7" s="133"/>
      <c r="E7" s="136" t="s">
        <v>73</v>
      </c>
      <c r="F7" s="137" t="s">
        <v>74</v>
      </c>
    </row>
    <row r="8" spans="1:6" x14ac:dyDescent="0.2">
      <c r="A8" s="131" t="s">
        <v>319</v>
      </c>
      <c r="B8" s="135" t="s">
        <v>289</v>
      </c>
      <c r="D8" s="133"/>
      <c r="E8" s="136" t="s">
        <v>75</v>
      </c>
      <c r="F8" s="137" t="s">
        <v>76</v>
      </c>
    </row>
    <row r="9" spans="1:6" x14ac:dyDescent="0.2">
      <c r="A9" s="131" t="s">
        <v>320</v>
      </c>
      <c r="B9" s="135" t="s">
        <v>76</v>
      </c>
      <c r="D9" s="133"/>
      <c r="E9" s="136" t="s">
        <v>77</v>
      </c>
      <c r="F9" s="137" t="s">
        <v>78</v>
      </c>
    </row>
    <row r="10" spans="1:6" x14ac:dyDescent="0.2">
      <c r="A10" s="131" t="s">
        <v>321</v>
      </c>
      <c r="B10" s="135" t="s">
        <v>270</v>
      </c>
      <c r="D10" s="133"/>
      <c r="E10" s="136" t="s">
        <v>109</v>
      </c>
      <c r="F10" s="137" t="s">
        <v>110</v>
      </c>
    </row>
    <row r="11" spans="1:6" x14ac:dyDescent="0.2">
      <c r="A11" s="131" t="s">
        <v>322</v>
      </c>
      <c r="B11" s="135" t="s">
        <v>127</v>
      </c>
      <c r="D11" s="133"/>
      <c r="E11" s="136"/>
      <c r="F11" s="137"/>
    </row>
    <row r="12" spans="1:6" x14ac:dyDescent="0.2">
      <c r="D12" s="133"/>
      <c r="E12" s="136" t="s">
        <v>113</v>
      </c>
      <c r="F12" s="137" t="s">
        <v>205</v>
      </c>
    </row>
    <row r="13" spans="1:6" hidden="1" outlineLevel="1" x14ac:dyDescent="0.2">
      <c r="A13" s="133" t="s">
        <v>271</v>
      </c>
      <c r="B13" s="130"/>
      <c r="D13" s="133" t="s">
        <v>150</v>
      </c>
      <c r="E13" s="136"/>
      <c r="F13" s="130"/>
    </row>
    <row r="14" spans="1:6" hidden="1" outlineLevel="1" x14ac:dyDescent="0.2">
      <c r="A14" s="131" t="s">
        <v>273</v>
      </c>
      <c r="B14" s="135" t="s">
        <v>108</v>
      </c>
      <c r="D14" s="133"/>
      <c r="E14" s="136" t="s">
        <v>79</v>
      </c>
      <c r="F14" s="137" t="s">
        <v>80</v>
      </c>
    </row>
    <row r="15" spans="1:6" hidden="1" outlineLevel="1" x14ac:dyDescent="0.2">
      <c r="A15" s="131" t="s">
        <v>274</v>
      </c>
      <c r="B15" s="135" t="s">
        <v>110</v>
      </c>
      <c r="D15" s="133"/>
      <c r="E15" s="136" t="s">
        <v>81</v>
      </c>
      <c r="F15" s="137" t="s">
        <v>82</v>
      </c>
    </row>
    <row r="16" spans="1:6" hidden="1" outlineLevel="1" x14ac:dyDescent="0.2">
      <c r="A16" s="131" t="s">
        <v>275</v>
      </c>
      <c r="B16" s="135" t="s">
        <v>111</v>
      </c>
      <c r="D16" s="133"/>
      <c r="E16" s="136" t="s">
        <v>83</v>
      </c>
      <c r="F16" s="137" t="s">
        <v>84</v>
      </c>
    </row>
    <row r="17" spans="1:6" hidden="1" outlineLevel="1" x14ac:dyDescent="0.2">
      <c r="A17" s="131" t="s">
        <v>276</v>
      </c>
      <c r="B17" s="135" t="s">
        <v>112</v>
      </c>
      <c r="D17" s="133"/>
      <c r="E17" s="136" t="s">
        <v>85</v>
      </c>
      <c r="F17" s="137" t="s">
        <v>86</v>
      </c>
    </row>
    <row r="18" spans="1:6" hidden="1" outlineLevel="1" x14ac:dyDescent="0.2">
      <c r="A18" s="131" t="s">
        <v>277</v>
      </c>
      <c r="B18" s="135" t="s">
        <v>234</v>
      </c>
      <c r="D18" s="133"/>
      <c r="E18" s="136" t="s">
        <v>87</v>
      </c>
      <c r="F18" s="137" t="s">
        <v>88</v>
      </c>
    </row>
    <row r="19" spans="1:6" hidden="1" outlineLevel="1" x14ac:dyDescent="0.2">
      <c r="A19" s="131" t="s">
        <v>278</v>
      </c>
      <c r="B19" s="135" t="s">
        <v>235</v>
      </c>
      <c r="D19" s="133"/>
      <c r="E19" s="136" t="s">
        <v>89</v>
      </c>
      <c r="F19" s="137" t="s">
        <v>90</v>
      </c>
    </row>
    <row r="20" spans="1:6" hidden="1" outlineLevel="1" x14ac:dyDescent="0.2">
      <c r="A20" s="131" t="s">
        <v>279</v>
      </c>
      <c r="B20" s="135" t="s">
        <v>236</v>
      </c>
      <c r="D20" s="133" t="s">
        <v>151</v>
      </c>
      <c r="E20" s="136"/>
      <c r="F20" s="130"/>
    </row>
    <row r="21" spans="1:6" hidden="1" outlineLevel="1" x14ac:dyDescent="0.2">
      <c r="A21" s="131" t="s">
        <v>280</v>
      </c>
      <c r="B21" s="135" t="s">
        <v>237</v>
      </c>
      <c r="D21" s="133"/>
      <c r="E21" s="136" t="s">
        <v>91</v>
      </c>
      <c r="F21" s="137" t="s">
        <v>92</v>
      </c>
    </row>
    <row r="22" spans="1:6" hidden="1" outlineLevel="1" x14ac:dyDescent="0.2">
      <c r="A22" s="131" t="s">
        <v>281</v>
      </c>
      <c r="B22" s="135" t="s">
        <v>211</v>
      </c>
      <c r="D22" s="133"/>
      <c r="E22" s="136" t="s">
        <v>93</v>
      </c>
      <c r="F22" s="137" t="s">
        <v>94</v>
      </c>
    </row>
    <row r="23" spans="1:6" hidden="1" outlineLevel="1" x14ac:dyDescent="0.2">
      <c r="A23" s="131" t="s">
        <v>282</v>
      </c>
      <c r="B23" s="135" t="s">
        <v>212</v>
      </c>
      <c r="D23" s="133"/>
      <c r="E23" s="136" t="s">
        <v>95</v>
      </c>
      <c r="F23" s="137" t="s">
        <v>96</v>
      </c>
    </row>
    <row r="24" spans="1:6" hidden="1" outlineLevel="1" x14ac:dyDescent="0.2">
      <c r="A24" s="131" t="s">
        <v>283</v>
      </c>
      <c r="B24" s="135" t="s">
        <v>238</v>
      </c>
      <c r="D24" s="133"/>
      <c r="E24" s="136" t="s">
        <v>97</v>
      </c>
      <c r="F24" s="137" t="s">
        <v>98</v>
      </c>
    </row>
    <row r="25" spans="1:6" hidden="1" outlineLevel="1" x14ac:dyDescent="0.2">
      <c r="A25" s="131" t="s">
        <v>284</v>
      </c>
      <c r="B25" s="135" t="s">
        <v>239</v>
      </c>
      <c r="D25" s="133"/>
      <c r="E25" s="136" t="s">
        <v>99</v>
      </c>
      <c r="F25" s="137" t="s">
        <v>100</v>
      </c>
    </row>
    <row r="26" spans="1:6" hidden="1" outlineLevel="1" x14ac:dyDescent="0.2">
      <c r="A26" s="131" t="s">
        <v>285</v>
      </c>
      <c r="B26" s="135" t="s">
        <v>240</v>
      </c>
      <c r="D26" s="133"/>
      <c r="E26" s="136" t="s">
        <v>101</v>
      </c>
      <c r="F26" s="137" t="s">
        <v>102</v>
      </c>
    </row>
    <row r="27" spans="1:6" hidden="1" outlineLevel="1" x14ac:dyDescent="0.2">
      <c r="A27" s="131" t="s">
        <v>286</v>
      </c>
      <c r="B27" s="135" t="s">
        <v>241</v>
      </c>
      <c r="D27" s="133"/>
      <c r="E27" s="136" t="s">
        <v>103</v>
      </c>
      <c r="F27" s="137" t="s">
        <v>104</v>
      </c>
    </row>
    <row r="28" spans="1:6" hidden="1" outlineLevel="1" x14ac:dyDescent="0.2">
      <c r="A28" s="131" t="s">
        <v>287</v>
      </c>
      <c r="B28" s="135" t="s">
        <v>242</v>
      </c>
      <c r="D28" s="133"/>
      <c r="E28" s="136" t="s">
        <v>105</v>
      </c>
      <c r="F28" s="137" t="s">
        <v>106</v>
      </c>
    </row>
    <row r="29" spans="1:6" hidden="1" outlineLevel="1" x14ac:dyDescent="0.2">
      <c r="A29" s="131" t="s">
        <v>288</v>
      </c>
      <c r="B29" s="135" t="s">
        <v>243</v>
      </c>
      <c r="D29" s="133" t="s">
        <v>107</v>
      </c>
      <c r="E29" s="136"/>
      <c r="F29" s="130"/>
    </row>
    <row r="30" spans="1:6" collapsed="1" x14ac:dyDescent="0.2">
      <c r="B30" s="138"/>
      <c r="D30" s="133"/>
      <c r="E30" s="136" t="s">
        <v>114</v>
      </c>
      <c r="F30" s="137" t="s">
        <v>206</v>
      </c>
    </row>
    <row r="31" spans="1:6" collapsed="1" x14ac:dyDescent="0.2">
      <c r="A31" s="139"/>
      <c r="D31" s="133"/>
      <c r="E31" s="136" t="s">
        <v>115</v>
      </c>
      <c r="F31" s="137" t="s">
        <v>207</v>
      </c>
    </row>
    <row r="32" spans="1:6" x14ac:dyDescent="0.2">
      <c r="D32" s="133"/>
      <c r="E32" s="136" t="s">
        <v>116</v>
      </c>
      <c r="F32" s="137" t="s">
        <v>208</v>
      </c>
    </row>
    <row r="33" spans="4:6" x14ac:dyDescent="0.2">
      <c r="D33" s="133"/>
      <c r="E33" s="136" t="s">
        <v>117</v>
      </c>
      <c r="F33" s="137" t="s">
        <v>211</v>
      </c>
    </row>
    <row r="34" spans="4:6" x14ac:dyDescent="0.2">
      <c r="D34" s="133"/>
      <c r="E34" s="136" t="s">
        <v>118</v>
      </c>
      <c r="F34" s="137" t="s">
        <v>212</v>
      </c>
    </row>
    <row r="35" spans="4:6" x14ac:dyDescent="0.2">
      <c r="D35" s="133"/>
      <c r="E35" s="136" t="s">
        <v>119</v>
      </c>
      <c r="F35" s="137" t="s">
        <v>213</v>
      </c>
    </row>
    <row r="36" spans="4:6" x14ac:dyDescent="0.2">
      <c r="D36" s="133"/>
      <c r="E36" s="136" t="s">
        <v>120</v>
      </c>
      <c r="F36" s="137" t="s">
        <v>214</v>
      </c>
    </row>
    <row r="37" spans="4:6" x14ac:dyDescent="0.2">
      <c r="D37" s="133"/>
      <c r="E37" s="136" t="s">
        <v>121</v>
      </c>
      <c r="F37" s="137" t="s">
        <v>215</v>
      </c>
    </row>
    <row r="38" spans="4:6" x14ac:dyDescent="0.2">
      <c r="D38" s="133"/>
      <c r="E38" s="136" t="s">
        <v>122</v>
      </c>
      <c r="F38" s="137" t="s">
        <v>216</v>
      </c>
    </row>
    <row r="39" spans="4:6" x14ac:dyDescent="0.2">
      <c r="D39" s="133"/>
      <c r="E39" s="136" t="s">
        <v>123</v>
      </c>
      <c r="F39" s="137" t="s">
        <v>217</v>
      </c>
    </row>
    <row r="40" spans="4:6" x14ac:dyDescent="0.2">
      <c r="D40" s="133"/>
      <c r="E40" s="136" t="s">
        <v>124</v>
      </c>
      <c r="F40" s="137" t="s">
        <v>218</v>
      </c>
    </row>
    <row r="41" spans="4:6" x14ac:dyDescent="0.2">
      <c r="D41" s="133" t="s">
        <v>125</v>
      </c>
      <c r="E41" s="136"/>
      <c r="F41" s="130"/>
    </row>
    <row r="42" spans="4:6" x14ac:dyDescent="0.2">
      <c r="D42" s="133"/>
      <c r="E42" s="136" t="s">
        <v>126</v>
      </c>
      <c r="F42" s="137" t="s">
        <v>127</v>
      </c>
    </row>
    <row r="43" spans="4:6" x14ac:dyDescent="0.2">
      <c r="D43" s="133"/>
      <c r="E43" s="136" t="s">
        <v>128</v>
      </c>
      <c r="F43" s="137" t="s">
        <v>129</v>
      </c>
    </row>
    <row r="44" spans="4:6" x14ac:dyDescent="0.2">
      <c r="D44" s="133"/>
      <c r="E44" s="136" t="s">
        <v>130</v>
      </c>
      <c r="F44" s="137" t="s">
        <v>131</v>
      </c>
    </row>
    <row r="45" spans="4:6" x14ac:dyDescent="0.2">
      <c r="D45" s="133"/>
      <c r="E45" s="136" t="s">
        <v>132</v>
      </c>
      <c r="F45" s="137" t="s">
        <v>133</v>
      </c>
    </row>
    <row r="46" spans="4:6" x14ac:dyDescent="0.2">
      <c r="D46" s="133"/>
      <c r="E46" s="136" t="s">
        <v>134</v>
      </c>
      <c r="F46" s="137" t="s">
        <v>135</v>
      </c>
    </row>
    <row r="47" spans="4:6" x14ac:dyDescent="0.2">
      <c r="D47" s="133"/>
      <c r="E47" s="136" t="s">
        <v>136</v>
      </c>
      <c r="F47" s="137" t="s">
        <v>137</v>
      </c>
    </row>
    <row r="48" spans="4:6" x14ac:dyDescent="0.2">
      <c r="D48" s="133"/>
      <c r="E48" s="136" t="s">
        <v>138</v>
      </c>
      <c r="F48" s="137" t="s">
        <v>139</v>
      </c>
    </row>
    <row r="49" spans="4:6" x14ac:dyDescent="0.2">
      <c r="D49" s="133" t="s">
        <v>140</v>
      </c>
      <c r="E49" s="136"/>
      <c r="F49" s="130"/>
    </row>
    <row r="50" spans="4:6" ht="26.25" customHeight="1" x14ac:dyDescent="0.2">
      <c r="D50" s="133"/>
      <c r="E50" s="136" t="s">
        <v>141</v>
      </c>
      <c r="F50" s="137" t="s">
        <v>142</v>
      </c>
    </row>
    <row r="51" spans="4:6" x14ac:dyDescent="0.2">
      <c r="D51" s="133"/>
      <c r="E51" s="136" t="s">
        <v>143</v>
      </c>
      <c r="F51" s="137" t="s">
        <v>144</v>
      </c>
    </row>
    <row r="52" spans="4:6" x14ac:dyDescent="0.2">
      <c r="D52" s="133"/>
      <c r="E52" s="136" t="s">
        <v>145</v>
      </c>
      <c r="F52" s="137" t="s">
        <v>146</v>
      </c>
    </row>
    <row r="53" spans="4:6" x14ac:dyDescent="0.2">
      <c r="D53" s="133"/>
      <c r="E53" s="136" t="s">
        <v>152</v>
      </c>
      <c r="F53" s="137" t="s">
        <v>153</v>
      </c>
    </row>
    <row r="54" spans="4:6" x14ac:dyDescent="0.2">
      <c r="F54" s="141"/>
    </row>
    <row r="55" spans="4:6" x14ac:dyDescent="0.2">
      <c r="F55" s="140" t="s">
        <v>264</v>
      </c>
    </row>
    <row r="57" spans="4:6" x14ac:dyDescent="0.2">
      <c r="D57" s="140" t="s">
        <v>147</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zoomScale="70" zoomScaleNormal="70" zoomScaleSheetLayoutView="100" workbookViewId="0">
      <selection activeCell="B1" sqref="B1"/>
    </sheetView>
  </sheetViews>
  <sheetFormatPr defaultColWidth="9" defaultRowHeight="17.5" x14ac:dyDescent="0.2"/>
  <cols>
    <col min="1" max="1" width="2.90625" style="150" customWidth="1"/>
    <col min="2" max="2" width="11.90625" style="150" bestFit="1" customWidth="1"/>
    <col min="3" max="3" width="39.08984375" style="150" customWidth="1"/>
    <col min="4" max="4" width="9" style="150" customWidth="1"/>
    <col min="5" max="6" width="12.7265625" style="150" customWidth="1"/>
    <col min="7" max="7" width="9" style="150" customWidth="1"/>
    <col min="8" max="9" width="9" style="150"/>
    <col min="10" max="10" width="9.7265625" style="150" bestFit="1" customWidth="1"/>
    <col min="11" max="14" width="9" style="150"/>
    <col min="15" max="15" width="11" style="150" customWidth="1"/>
    <col min="16" max="17" width="14.08984375" style="150" bestFit="1" customWidth="1"/>
    <col min="18" max="30" width="9" style="150"/>
    <col min="31" max="31" width="11" style="150" customWidth="1"/>
    <col min="32" max="44" width="9" style="150"/>
    <col min="45" max="45" width="10.08984375" style="150" customWidth="1"/>
    <col min="46" max="46" width="9" style="150"/>
    <col min="47" max="47" width="11" style="150" customWidth="1"/>
    <col min="48" max="16384" width="9" style="150"/>
  </cols>
  <sheetData>
    <row r="1" spans="2:48" s="144" customFormat="1" ht="19.5" customHeight="1" x14ac:dyDescent="0.2">
      <c r="B1" s="142"/>
      <c r="C1" s="143" t="s">
        <v>459</v>
      </c>
    </row>
    <row r="2" spans="2:48" s="144" customFormat="1" ht="16.5" customHeight="1" x14ac:dyDescent="0.2">
      <c r="B2" s="145"/>
      <c r="C2" s="146"/>
    </row>
    <row r="3" spans="2:48" s="144" customFormat="1" ht="33" customHeight="1" x14ac:dyDescent="0.2">
      <c r="B3" s="147" t="s">
        <v>353</v>
      </c>
      <c r="C3" s="148" t="s">
        <v>291</v>
      </c>
    </row>
    <row r="4" spans="2:48" s="144" customFormat="1" ht="35.15" customHeight="1" x14ac:dyDescent="0.2">
      <c r="B4" s="147" t="s">
        <v>39</v>
      </c>
      <c r="C4" s="149" t="s">
        <v>367</v>
      </c>
    </row>
    <row r="9" spans="2:48" hidden="1" x14ac:dyDescent="0.2"/>
    <row r="10" spans="2:48" hidden="1" x14ac:dyDescent="0.2">
      <c r="B10" s="150" t="s">
        <v>445</v>
      </c>
      <c r="C10" s="150" t="s">
        <v>447</v>
      </c>
      <c r="D10" s="150" t="s">
        <v>431</v>
      </c>
      <c r="E10" s="150" t="s">
        <v>360</v>
      </c>
      <c r="F10" s="150" t="s">
        <v>364</v>
      </c>
      <c r="G10" s="150" t="s">
        <v>291</v>
      </c>
      <c r="H10" s="150" t="s">
        <v>368</v>
      </c>
      <c r="I10" s="150" t="s">
        <v>372</v>
      </c>
      <c r="J10" s="150" t="s">
        <v>374</v>
      </c>
      <c r="K10" s="150" t="s">
        <v>375</v>
      </c>
      <c r="L10" s="150" t="s">
        <v>376</v>
      </c>
      <c r="M10" s="150" t="s">
        <v>377</v>
      </c>
      <c r="N10" s="150" t="s">
        <v>380</v>
      </c>
      <c r="O10" s="150" t="s">
        <v>292</v>
      </c>
      <c r="P10" s="150" t="s">
        <v>382</v>
      </c>
      <c r="Q10" s="150" t="s">
        <v>388</v>
      </c>
      <c r="R10" s="150" t="s">
        <v>390</v>
      </c>
      <c r="S10" s="150" t="s">
        <v>293</v>
      </c>
      <c r="T10" s="150" t="s">
        <v>394</v>
      </c>
      <c r="U10" s="150" t="s">
        <v>396</v>
      </c>
      <c r="V10" s="150" t="s">
        <v>398</v>
      </c>
      <c r="W10" s="150" t="s">
        <v>294</v>
      </c>
      <c r="X10" s="150" t="s">
        <v>295</v>
      </c>
      <c r="Y10" s="150" t="s">
        <v>296</v>
      </c>
      <c r="Z10" s="150" t="s">
        <v>432</v>
      </c>
      <c r="AA10" s="150" t="s">
        <v>404</v>
      </c>
      <c r="AB10" s="150" t="s">
        <v>297</v>
      </c>
      <c r="AC10" s="150" t="s">
        <v>407</v>
      </c>
      <c r="AD10" s="150" t="s">
        <v>433</v>
      </c>
      <c r="AE10" s="150" t="s">
        <v>434</v>
      </c>
      <c r="AF10" s="150" t="s">
        <v>298</v>
      </c>
      <c r="AG10" s="150" t="s">
        <v>435</v>
      </c>
      <c r="AH10" s="150" t="s">
        <v>299</v>
      </c>
      <c r="AI10" s="150" t="s">
        <v>412</v>
      </c>
      <c r="AJ10" s="150" t="s">
        <v>436</v>
      </c>
      <c r="AK10" s="150" t="s">
        <v>300</v>
      </c>
      <c r="AL10" s="150" t="s">
        <v>414</v>
      </c>
      <c r="AM10" s="150" t="s">
        <v>437</v>
      </c>
      <c r="AN10" s="150" t="s">
        <v>417</v>
      </c>
      <c r="AO10" s="150" t="s">
        <v>418</v>
      </c>
      <c r="AP10" s="150" t="s">
        <v>301</v>
      </c>
      <c r="AQ10" s="150" t="s">
        <v>420</v>
      </c>
      <c r="AR10" s="150" t="s">
        <v>302</v>
      </c>
      <c r="AS10" s="150" t="s">
        <v>423</v>
      </c>
      <c r="AT10" s="150" t="s">
        <v>425</v>
      </c>
      <c r="AU10" s="150" t="s">
        <v>427</v>
      </c>
      <c r="AV10" s="150" t="s">
        <v>429</v>
      </c>
    </row>
    <row r="11" spans="2:48" hidden="1" x14ac:dyDescent="0.2">
      <c r="B11" s="150" t="s">
        <v>355</v>
      </c>
      <c r="C11" s="150" t="s">
        <v>448</v>
      </c>
      <c r="D11" s="150" t="s">
        <v>443</v>
      </c>
      <c r="E11" s="150" t="s">
        <v>361</v>
      </c>
      <c r="F11" s="150" t="s">
        <v>365</v>
      </c>
      <c r="G11" s="150" t="s">
        <v>366</v>
      </c>
      <c r="H11" s="150" t="s">
        <v>369</v>
      </c>
      <c r="I11" s="150" t="s">
        <v>373</v>
      </c>
      <c r="J11" s="150" t="s">
        <v>373</v>
      </c>
      <c r="K11" s="150" t="s">
        <v>373</v>
      </c>
      <c r="L11" s="150" t="s">
        <v>373</v>
      </c>
      <c r="M11" s="150" t="s">
        <v>378</v>
      </c>
      <c r="N11" s="150" t="s">
        <v>378</v>
      </c>
      <c r="O11" s="150" t="s">
        <v>378</v>
      </c>
      <c r="P11" s="150" t="s">
        <v>383</v>
      </c>
      <c r="Q11" s="150" t="s">
        <v>389</v>
      </c>
      <c r="R11" s="150" t="s">
        <v>391</v>
      </c>
      <c r="S11" s="150" t="s">
        <v>393</v>
      </c>
      <c r="T11" s="150" t="s">
        <v>395</v>
      </c>
      <c r="U11" s="150" t="s">
        <v>397</v>
      </c>
      <c r="V11" s="150" t="s">
        <v>399</v>
      </c>
      <c r="W11" s="150" t="s">
        <v>400</v>
      </c>
      <c r="X11" s="150" t="s">
        <v>399</v>
      </c>
      <c r="Y11" s="150" t="s">
        <v>403</v>
      </c>
      <c r="Z11" s="150" t="s">
        <v>442</v>
      </c>
      <c r="AA11" s="150" t="s">
        <v>405</v>
      </c>
      <c r="AB11" s="150" t="s">
        <v>406</v>
      </c>
      <c r="AC11" s="150" t="s">
        <v>408</v>
      </c>
      <c r="AD11" s="150" t="s">
        <v>438</v>
      </c>
      <c r="AE11" s="150" t="s">
        <v>444</v>
      </c>
      <c r="AF11" s="150" t="s">
        <v>453</v>
      </c>
      <c r="AG11" s="150" t="s">
        <v>439</v>
      </c>
      <c r="AH11" s="150" t="s">
        <v>411</v>
      </c>
      <c r="AI11" s="150" t="s">
        <v>454</v>
      </c>
      <c r="AJ11" s="150" t="s">
        <v>440</v>
      </c>
      <c r="AK11" s="150" t="s">
        <v>413</v>
      </c>
      <c r="AL11" s="150" t="s">
        <v>415</v>
      </c>
      <c r="AM11" s="150" t="s">
        <v>441</v>
      </c>
      <c r="AN11" s="150" t="s">
        <v>450</v>
      </c>
      <c r="AO11" s="150" t="s">
        <v>419</v>
      </c>
      <c r="AP11" s="150" t="s">
        <v>419</v>
      </c>
      <c r="AQ11" s="150" t="s">
        <v>421</v>
      </c>
      <c r="AR11" s="150" t="s">
        <v>422</v>
      </c>
      <c r="AS11" s="150" t="s">
        <v>424</v>
      </c>
      <c r="AT11" s="150" t="s">
        <v>426</v>
      </c>
      <c r="AU11" s="150" t="s">
        <v>428</v>
      </c>
      <c r="AV11" s="150" t="s">
        <v>430</v>
      </c>
    </row>
    <row r="12" spans="2:48" hidden="1" x14ac:dyDescent="0.2">
      <c r="B12" s="150" t="s">
        <v>356</v>
      </c>
      <c r="C12" s="150" t="s">
        <v>358</v>
      </c>
      <c r="E12" s="150" t="s">
        <v>362</v>
      </c>
      <c r="G12" s="150" t="s">
        <v>367</v>
      </c>
      <c r="H12" s="150" t="s">
        <v>370</v>
      </c>
      <c r="M12" s="150" t="s">
        <v>379</v>
      </c>
      <c r="O12" s="150" t="s">
        <v>381</v>
      </c>
      <c r="P12" s="150" t="s">
        <v>384</v>
      </c>
      <c r="R12" s="150" t="s">
        <v>392</v>
      </c>
      <c r="W12" s="150" t="s">
        <v>401</v>
      </c>
      <c r="X12" s="150" t="s">
        <v>455</v>
      </c>
      <c r="AC12" s="150" t="s">
        <v>409</v>
      </c>
      <c r="AL12" s="150" t="s">
        <v>416</v>
      </c>
    </row>
    <row r="13" spans="2:48" hidden="1" x14ac:dyDescent="0.2">
      <c r="B13" s="150" t="s">
        <v>357</v>
      </c>
      <c r="C13" s="150" t="s">
        <v>359</v>
      </c>
      <c r="E13" s="150" t="s">
        <v>451</v>
      </c>
      <c r="H13" s="150" t="s">
        <v>371</v>
      </c>
      <c r="O13" s="150" t="s">
        <v>446</v>
      </c>
      <c r="P13" s="150" t="s">
        <v>385</v>
      </c>
      <c r="W13" s="150" t="s">
        <v>402</v>
      </c>
      <c r="X13" s="150" t="s">
        <v>456</v>
      </c>
      <c r="AC13" s="150" t="s">
        <v>410</v>
      </c>
    </row>
    <row r="14" spans="2:48" hidden="1" x14ac:dyDescent="0.2">
      <c r="E14" s="150" t="s">
        <v>363</v>
      </c>
      <c r="P14" s="150" t="s">
        <v>386</v>
      </c>
      <c r="AC14" s="150" t="s">
        <v>406</v>
      </c>
    </row>
    <row r="15" spans="2:48" hidden="1" x14ac:dyDescent="0.2">
      <c r="P15" s="150" t="s">
        <v>387</v>
      </c>
    </row>
    <row r="16" spans="2:48" hidden="1" x14ac:dyDescent="0.2"/>
    <row r="17" spans="2:49" hidden="1" x14ac:dyDescent="0.2">
      <c r="B17" s="150" t="s">
        <v>445</v>
      </c>
      <c r="D17" s="150" t="s">
        <v>447</v>
      </c>
      <c r="E17" s="150" t="s">
        <v>431</v>
      </c>
      <c r="F17" s="150" t="s">
        <v>360</v>
      </c>
      <c r="G17" s="150" t="s">
        <v>364</v>
      </c>
      <c r="H17" s="150" t="s">
        <v>291</v>
      </c>
      <c r="I17" s="150" t="s">
        <v>368</v>
      </c>
      <c r="J17" s="150" t="s">
        <v>372</v>
      </c>
      <c r="K17" s="150" t="s">
        <v>374</v>
      </c>
      <c r="L17" s="150" t="s">
        <v>375</v>
      </c>
      <c r="M17" s="150" t="s">
        <v>376</v>
      </c>
      <c r="N17" s="150" t="s">
        <v>377</v>
      </c>
      <c r="O17" s="150" t="s">
        <v>380</v>
      </c>
      <c r="P17" s="150" t="s">
        <v>292</v>
      </c>
      <c r="Q17" s="150" t="s">
        <v>382</v>
      </c>
      <c r="R17" s="150" t="s">
        <v>388</v>
      </c>
      <c r="S17" s="150" t="s">
        <v>390</v>
      </c>
      <c r="T17" s="150" t="s">
        <v>293</v>
      </c>
      <c r="U17" s="150" t="s">
        <v>394</v>
      </c>
      <c r="V17" s="150" t="s">
        <v>396</v>
      </c>
      <c r="W17" s="150" t="s">
        <v>398</v>
      </c>
      <c r="X17" s="150" t="s">
        <v>294</v>
      </c>
      <c r="Y17" s="150" t="s">
        <v>295</v>
      </c>
      <c r="Z17" s="150" t="s">
        <v>296</v>
      </c>
      <c r="AA17" s="150" t="s">
        <v>432</v>
      </c>
      <c r="AB17" s="150" t="s">
        <v>404</v>
      </c>
      <c r="AC17" s="150" t="s">
        <v>297</v>
      </c>
      <c r="AD17" s="150" t="s">
        <v>407</v>
      </c>
      <c r="AE17" s="150" t="s">
        <v>433</v>
      </c>
      <c r="AF17" s="150" t="s">
        <v>434</v>
      </c>
      <c r="AG17" s="150" t="s">
        <v>298</v>
      </c>
      <c r="AH17" s="150" t="s">
        <v>435</v>
      </c>
      <c r="AI17" s="150" t="s">
        <v>299</v>
      </c>
      <c r="AJ17" s="150" t="s">
        <v>412</v>
      </c>
      <c r="AK17" s="150" t="s">
        <v>436</v>
      </c>
      <c r="AL17" s="150" t="s">
        <v>300</v>
      </c>
      <c r="AM17" s="150" t="s">
        <v>414</v>
      </c>
      <c r="AN17" s="150" t="s">
        <v>437</v>
      </c>
      <c r="AO17" s="150" t="s">
        <v>417</v>
      </c>
      <c r="AP17" s="150" t="s">
        <v>418</v>
      </c>
      <c r="AQ17" s="150" t="s">
        <v>301</v>
      </c>
      <c r="AR17" s="150" t="s">
        <v>420</v>
      </c>
      <c r="AS17" s="150" t="s">
        <v>302</v>
      </c>
      <c r="AT17" s="150" t="s">
        <v>423</v>
      </c>
      <c r="AU17" s="150" t="s">
        <v>425</v>
      </c>
      <c r="AV17" s="150" t="s">
        <v>427</v>
      </c>
      <c r="AW17" s="150" t="s">
        <v>429</v>
      </c>
    </row>
    <row r="18" spans="2:49" hidden="1" x14ac:dyDescent="0.2">
      <c r="B18" s="150" t="s">
        <v>355</v>
      </c>
      <c r="D18" s="150" t="s">
        <v>448</v>
      </c>
      <c r="E18" s="150" t="s">
        <v>443</v>
      </c>
      <c r="F18" s="150" t="s">
        <v>361</v>
      </c>
      <c r="G18" s="150" t="s">
        <v>365</v>
      </c>
      <c r="H18" s="150" t="s">
        <v>366</v>
      </c>
      <c r="I18" s="150" t="s">
        <v>369</v>
      </c>
      <c r="J18" s="150" t="s">
        <v>373</v>
      </c>
      <c r="K18" s="150" t="s">
        <v>373</v>
      </c>
      <c r="L18" s="150" t="s">
        <v>373</v>
      </c>
      <c r="M18" s="150" t="s">
        <v>373</v>
      </c>
      <c r="N18" s="150" t="s">
        <v>378</v>
      </c>
      <c r="O18" s="150" t="s">
        <v>378</v>
      </c>
      <c r="P18" s="150" t="s">
        <v>378</v>
      </c>
      <c r="Q18" s="150" t="s">
        <v>383</v>
      </c>
      <c r="R18" s="150" t="s">
        <v>389</v>
      </c>
      <c r="S18" s="150" t="s">
        <v>391</v>
      </c>
      <c r="T18" s="150" t="s">
        <v>393</v>
      </c>
      <c r="U18" s="150" t="s">
        <v>395</v>
      </c>
      <c r="V18" s="150" t="s">
        <v>397</v>
      </c>
      <c r="W18" s="150" t="s">
        <v>399</v>
      </c>
      <c r="X18" s="150" t="s">
        <v>400</v>
      </c>
      <c r="Y18" s="150" t="s">
        <v>399</v>
      </c>
      <c r="Z18" s="150" t="s">
        <v>403</v>
      </c>
      <c r="AA18" s="150" t="s">
        <v>442</v>
      </c>
      <c r="AB18" s="150" t="s">
        <v>405</v>
      </c>
      <c r="AC18" s="150" t="s">
        <v>406</v>
      </c>
      <c r="AD18" s="150" t="s">
        <v>408</v>
      </c>
      <c r="AE18" s="150" t="s">
        <v>438</v>
      </c>
      <c r="AF18" s="150" t="s">
        <v>444</v>
      </c>
      <c r="AG18" s="150" t="s">
        <v>453</v>
      </c>
      <c r="AH18" s="150" t="s">
        <v>439</v>
      </c>
      <c r="AI18" s="150" t="s">
        <v>411</v>
      </c>
      <c r="AJ18" s="150" t="s">
        <v>454</v>
      </c>
      <c r="AK18" s="150" t="s">
        <v>440</v>
      </c>
      <c r="AL18" s="150" t="s">
        <v>413</v>
      </c>
      <c r="AM18" s="150" t="s">
        <v>415</v>
      </c>
      <c r="AN18" s="150" t="s">
        <v>441</v>
      </c>
      <c r="AO18" s="150" t="s">
        <v>450</v>
      </c>
      <c r="AP18" s="150" t="s">
        <v>419</v>
      </c>
      <c r="AQ18" s="150" t="s">
        <v>419</v>
      </c>
      <c r="AR18" s="150" t="s">
        <v>421</v>
      </c>
      <c r="AS18" s="150" t="s">
        <v>422</v>
      </c>
      <c r="AT18" s="150" t="s">
        <v>424</v>
      </c>
      <c r="AU18" s="150" t="s">
        <v>426</v>
      </c>
      <c r="AV18" s="150" t="s">
        <v>428</v>
      </c>
      <c r="AW18" s="150" t="s">
        <v>430</v>
      </c>
    </row>
    <row r="19" spans="2:49" hidden="1" x14ac:dyDescent="0.2">
      <c r="B19" s="150" t="s">
        <v>356</v>
      </c>
      <c r="D19" s="150" t="s">
        <v>358</v>
      </c>
      <c r="F19" s="150" t="s">
        <v>362</v>
      </c>
      <c r="H19" s="150" t="s">
        <v>367</v>
      </c>
      <c r="I19" s="150" t="s">
        <v>370</v>
      </c>
      <c r="N19" s="150" t="s">
        <v>379</v>
      </c>
      <c r="P19" s="150" t="s">
        <v>381</v>
      </c>
      <c r="Q19" s="150" t="s">
        <v>384</v>
      </c>
      <c r="S19" s="150" t="s">
        <v>392</v>
      </c>
      <c r="X19" s="150" t="s">
        <v>401</v>
      </c>
      <c r="Y19" s="150" t="s">
        <v>455</v>
      </c>
      <c r="AD19" s="150" t="s">
        <v>409</v>
      </c>
      <c r="AM19" s="150" t="s">
        <v>416</v>
      </c>
    </row>
    <row r="20" spans="2:49" hidden="1" x14ac:dyDescent="0.2">
      <c r="B20" s="150" t="s">
        <v>357</v>
      </c>
      <c r="D20" s="150" t="s">
        <v>359</v>
      </c>
      <c r="F20" s="150" t="s">
        <v>451</v>
      </c>
      <c r="I20" s="150" t="s">
        <v>371</v>
      </c>
      <c r="P20" s="150" t="s">
        <v>446</v>
      </c>
      <c r="Q20" s="150" t="s">
        <v>385</v>
      </c>
      <c r="X20" s="150" t="s">
        <v>402</v>
      </c>
      <c r="Y20" s="150" t="s">
        <v>456</v>
      </c>
      <c r="AD20" s="150" t="s">
        <v>410</v>
      </c>
    </row>
    <row r="21" spans="2:49" hidden="1" x14ac:dyDescent="0.2">
      <c r="F21" s="150" t="s">
        <v>363</v>
      </c>
      <c r="Q21" s="150" t="s">
        <v>386</v>
      </c>
      <c r="AD21" s="150" t="s">
        <v>406</v>
      </c>
    </row>
    <row r="22" spans="2:49" hidden="1" x14ac:dyDescent="0.2">
      <c r="Q22" s="150" t="s">
        <v>387</v>
      </c>
    </row>
  </sheetData>
  <phoneticPr fontId="4"/>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abSelected="1" topLeftCell="B1" zoomScale="70" zoomScaleNormal="70" zoomScaleSheetLayoutView="80" workbookViewId="0">
      <selection activeCell="B2" sqref="B2"/>
    </sheetView>
  </sheetViews>
  <sheetFormatPr defaultColWidth="9" defaultRowHeight="14.5" x14ac:dyDescent="0.2"/>
  <cols>
    <col min="1" max="1" width="2.26953125" style="151" hidden="1" customWidth="1"/>
    <col min="2" max="2" width="7.36328125" style="153" customWidth="1"/>
    <col min="3" max="3" width="21.36328125" style="153" customWidth="1"/>
    <col min="4" max="4" width="28.90625" style="153" customWidth="1"/>
    <col min="5" max="5" width="30.90625" style="153" customWidth="1"/>
    <col min="6" max="6" width="22.7265625" style="153" customWidth="1"/>
    <col min="7" max="16384" width="9" style="153"/>
  </cols>
  <sheetData>
    <row r="1" spans="1:248" ht="17.5" x14ac:dyDescent="0.2">
      <c r="B1" s="152" t="s">
        <v>324</v>
      </c>
    </row>
    <row r="2" spans="1:248" s="156" customFormat="1" x14ac:dyDescent="0.2">
      <c r="A2" s="151"/>
      <c r="B2" s="154"/>
      <c r="C2" s="155"/>
      <c r="D2" s="155"/>
    </row>
    <row r="3" spans="1:248" ht="16.5" customHeight="1" x14ac:dyDescent="0.2">
      <c r="B3" s="157" t="s">
        <v>39</v>
      </c>
      <c r="C3" s="158"/>
      <c r="D3" s="159" t="str">
        <f>IF(ｼｰﾄ0!C4="","",ｼｰﾄ0!C3 &amp; (ｼｰﾄ0!C4))</f>
        <v>山形県米沢盆地</v>
      </c>
      <c r="E3" s="159"/>
      <c r="F3" s="159"/>
      <c r="IN3" s="156">
        <v>1</v>
      </c>
    </row>
    <row r="4" spans="1:248" ht="54" customHeight="1" x14ac:dyDescent="0.2">
      <c r="B4" s="157" t="s">
        <v>40</v>
      </c>
      <c r="C4" s="158"/>
      <c r="D4" s="160" t="s">
        <v>327</v>
      </c>
      <c r="E4" s="161" t="s">
        <v>452</v>
      </c>
      <c r="F4" s="162" t="s">
        <v>470</v>
      </c>
    </row>
    <row r="5" spans="1:248" ht="26.15" customHeight="1" x14ac:dyDescent="0.2">
      <c r="B5" s="163" t="s">
        <v>56</v>
      </c>
      <c r="C5" s="163"/>
      <c r="D5" s="164" t="s">
        <v>462</v>
      </c>
      <c r="E5" s="164" t="s">
        <v>468</v>
      </c>
      <c r="F5" s="165" t="s">
        <v>471</v>
      </c>
    </row>
    <row r="6" spans="1:248" ht="26.15" customHeight="1" x14ac:dyDescent="0.2">
      <c r="B6" s="166" t="s">
        <v>195</v>
      </c>
      <c r="C6" s="166"/>
      <c r="D6" s="167" t="s">
        <v>463</v>
      </c>
      <c r="E6" s="167" t="s">
        <v>463</v>
      </c>
      <c r="F6" s="168" t="s">
        <v>472</v>
      </c>
    </row>
    <row r="7" spans="1:248" ht="25" customHeight="1" x14ac:dyDescent="0.2">
      <c r="B7" s="169" t="s">
        <v>43</v>
      </c>
      <c r="C7" s="169"/>
      <c r="D7" s="167" t="s">
        <v>464</v>
      </c>
      <c r="E7" s="167" t="s">
        <v>464</v>
      </c>
      <c r="F7" s="168" t="s">
        <v>464</v>
      </c>
    </row>
    <row r="8" spans="1:248" ht="27" customHeight="1" x14ac:dyDescent="0.2">
      <c r="B8" s="170" t="s">
        <v>174</v>
      </c>
      <c r="C8" s="171"/>
      <c r="D8" s="172" t="s">
        <v>467</v>
      </c>
      <c r="E8" s="172" t="s">
        <v>467</v>
      </c>
      <c r="F8" s="172" t="s">
        <v>467</v>
      </c>
    </row>
    <row r="9" spans="1:248" ht="26.25" customHeight="1" x14ac:dyDescent="0.2">
      <c r="B9" s="173" t="s">
        <v>332</v>
      </c>
      <c r="C9" s="174"/>
      <c r="D9" s="172" t="s">
        <v>467</v>
      </c>
      <c r="E9" s="172" t="s">
        <v>488</v>
      </c>
      <c r="F9" s="172" t="s">
        <v>489</v>
      </c>
    </row>
    <row r="10" spans="1:248" ht="30" customHeight="1" x14ac:dyDescent="0.2">
      <c r="B10" s="173" t="s">
        <v>457</v>
      </c>
      <c r="C10" s="175"/>
      <c r="D10" s="28"/>
      <c r="E10" s="176" t="s">
        <v>469</v>
      </c>
      <c r="F10" s="28"/>
    </row>
    <row r="11" spans="1:248" ht="29.25" customHeight="1" x14ac:dyDescent="0.2">
      <c r="B11" s="177" t="s">
        <v>57</v>
      </c>
      <c r="C11" s="178" t="s">
        <v>176</v>
      </c>
      <c r="D11" s="179">
        <v>48.2</v>
      </c>
      <c r="E11" s="179">
        <v>42.1</v>
      </c>
      <c r="F11" s="172">
        <v>38</v>
      </c>
    </row>
    <row r="12" spans="1:248" ht="30" customHeight="1" x14ac:dyDescent="0.2">
      <c r="B12" s="177"/>
      <c r="C12" s="180" t="s">
        <v>175</v>
      </c>
      <c r="D12" s="181"/>
      <c r="E12" s="179">
        <v>9.9</v>
      </c>
      <c r="F12" s="181"/>
    </row>
    <row r="13" spans="1:248" ht="30.75" customHeight="1" x14ac:dyDescent="0.2">
      <c r="B13" s="177"/>
      <c r="C13" s="178" t="s">
        <v>333</v>
      </c>
      <c r="D13" s="181"/>
      <c r="E13" s="181"/>
      <c r="F13" s="172">
        <v>1.3</v>
      </c>
    </row>
    <row r="14" spans="1:248" ht="19.5" customHeight="1" x14ac:dyDescent="0.2">
      <c r="B14" s="182"/>
      <c r="C14" s="183" t="s">
        <v>55</v>
      </c>
      <c r="D14" s="172">
        <v>1</v>
      </c>
      <c r="E14" s="184">
        <v>1.2</v>
      </c>
      <c r="F14" s="184">
        <v>0.9</v>
      </c>
    </row>
    <row r="15" spans="1:248" ht="19.5" customHeight="1" x14ac:dyDescent="0.2">
      <c r="B15" s="182"/>
      <c r="C15" s="183" t="s">
        <v>226</v>
      </c>
      <c r="D15" s="172">
        <v>0.6</v>
      </c>
      <c r="E15" s="184">
        <v>0.7</v>
      </c>
      <c r="F15" s="184">
        <v>0.6</v>
      </c>
    </row>
    <row r="16" spans="1:248" ht="19.5" customHeight="1" x14ac:dyDescent="0.2">
      <c r="B16" s="182"/>
      <c r="C16" s="183" t="s">
        <v>59</v>
      </c>
      <c r="D16" s="172">
        <v>0.8</v>
      </c>
      <c r="E16" s="172">
        <v>1</v>
      </c>
      <c r="F16" s="184">
        <v>0.7</v>
      </c>
    </row>
    <row r="17" spans="1:6" ht="19.5" customHeight="1" x14ac:dyDescent="0.2">
      <c r="B17" s="182"/>
      <c r="C17" s="183" t="s">
        <v>61</v>
      </c>
      <c r="D17" s="172">
        <v>0.2</v>
      </c>
      <c r="E17" s="184">
        <v>0.2</v>
      </c>
      <c r="F17" s="184">
        <v>0.1</v>
      </c>
    </row>
    <row r="18" spans="1:6" ht="19.5" customHeight="1" x14ac:dyDescent="0.2">
      <c r="B18" s="182"/>
      <c r="C18" s="183" t="s">
        <v>60</v>
      </c>
      <c r="D18" s="179">
        <v>0.3</v>
      </c>
      <c r="E18" s="184">
        <v>0.3</v>
      </c>
      <c r="F18" s="184">
        <v>0.1</v>
      </c>
    </row>
    <row r="19" spans="1:6" ht="19.5" customHeight="1" x14ac:dyDescent="0.2">
      <c r="B19" s="182"/>
      <c r="C19" s="183" t="s">
        <v>156</v>
      </c>
      <c r="D19" s="179">
        <v>7.6</v>
      </c>
      <c r="E19" s="184">
        <v>7.7</v>
      </c>
      <c r="F19" s="185">
        <v>7.9</v>
      </c>
    </row>
    <row r="20" spans="1:6" ht="19.5" customHeight="1" x14ac:dyDescent="0.2">
      <c r="B20" s="182"/>
      <c r="C20" s="186" t="s">
        <v>227</v>
      </c>
      <c r="D20" s="179">
        <v>0.1</v>
      </c>
      <c r="E20" s="184">
        <v>0.1</v>
      </c>
      <c r="F20" s="184">
        <v>-0.1</v>
      </c>
    </row>
    <row r="21" spans="1:6" ht="19.5" customHeight="1" x14ac:dyDescent="0.2">
      <c r="B21" s="182"/>
      <c r="C21" s="186" t="s">
        <v>245</v>
      </c>
      <c r="D21" s="179">
        <v>0.3</v>
      </c>
      <c r="E21" s="184">
        <v>0.3</v>
      </c>
      <c r="F21" s="184">
        <v>0.4</v>
      </c>
    </row>
    <row r="22" spans="1:6" ht="19.5" customHeight="1" x14ac:dyDescent="0.2">
      <c r="B22" s="182"/>
      <c r="C22" s="186" t="s">
        <v>335</v>
      </c>
      <c r="D22" s="179">
        <v>0.4</v>
      </c>
      <c r="E22" s="184">
        <v>0.6</v>
      </c>
      <c r="F22" s="184">
        <v>0.4</v>
      </c>
    </row>
    <row r="23" spans="1:6" ht="19.5" customHeight="1" x14ac:dyDescent="0.2">
      <c r="B23" s="187"/>
      <c r="C23" s="186" t="s">
        <v>343</v>
      </c>
      <c r="D23" s="184">
        <v>1.1000000000000001</v>
      </c>
      <c r="E23" s="184">
        <v>1.2</v>
      </c>
      <c r="F23" s="185">
        <v>1.3</v>
      </c>
    </row>
    <row r="24" spans="1:6" s="189" customFormat="1" x14ac:dyDescent="0.2">
      <c r="A24" s="188"/>
      <c r="C24" s="190" t="s">
        <v>204</v>
      </c>
      <c r="D24" s="191" t="s">
        <v>465</v>
      </c>
      <c r="E24" s="192"/>
      <c r="F24" s="193"/>
    </row>
    <row r="25" spans="1:6" s="189" customFormat="1" x14ac:dyDescent="0.2">
      <c r="A25" s="188"/>
      <c r="C25" s="194"/>
      <c r="D25" s="195" t="s">
        <v>466</v>
      </c>
      <c r="E25" s="192"/>
      <c r="F25" s="196"/>
    </row>
    <row r="26" spans="1:6" s="189" customFormat="1" ht="12" customHeight="1" x14ac:dyDescent="0.2">
      <c r="A26" s="188"/>
      <c r="C26" s="197"/>
      <c r="D26" s="198"/>
      <c r="E26" s="199"/>
      <c r="F26" s="200"/>
    </row>
    <row r="27" spans="1:6" s="189" customFormat="1" ht="12" customHeight="1" x14ac:dyDescent="0.2">
      <c r="A27" s="188"/>
      <c r="D27" s="201"/>
      <c r="E27" s="199"/>
      <c r="F27" s="200"/>
    </row>
    <row r="28" spans="1:6" s="189" customFormat="1" ht="12" customHeight="1" x14ac:dyDescent="0.2">
      <c r="A28" s="188"/>
      <c r="D28" s="202"/>
      <c r="E28" s="203"/>
      <c r="F28" s="204"/>
    </row>
    <row r="29" spans="1:6" s="189" customFormat="1" x14ac:dyDescent="0.2">
      <c r="A29" s="188"/>
    </row>
    <row r="30" spans="1:6" s="189" customFormat="1" x14ac:dyDescent="0.2">
      <c r="A30" s="188"/>
    </row>
    <row r="31" spans="1:6" s="189" customFormat="1" x14ac:dyDescent="0.2">
      <c r="A31" s="188"/>
    </row>
    <row r="32" spans="1:6" s="189" customFormat="1" x14ac:dyDescent="0.2">
      <c r="A32" s="188"/>
    </row>
    <row r="33" spans="1:3" s="189" customFormat="1" x14ac:dyDescent="0.2">
      <c r="A33" s="188"/>
    </row>
    <row r="34" spans="1:3" s="189" customFormat="1" x14ac:dyDescent="0.2">
      <c r="A34" s="188"/>
    </row>
    <row r="35" spans="1:3" s="189" customFormat="1" x14ac:dyDescent="0.2">
      <c r="A35" s="188"/>
    </row>
    <row r="40" spans="1:3" x14ac:dyDescent="0.2">
      <c r="C40" s="205"/>
    </row>
    <row r="41" spans="1:3" x14ac:dyDescent="0.2">
      <c r="C41" s="205"/>
    </row>
  </sheetData>
  <sheetProtection formatCells="0"/>
  <mergeCells count="15">
    <mergeCell ref="B3:C3"/>
    <mergeCell ref="D3:F3"/>
    <mergeCell ref="B4:C4"/>
    <mergeCell ref="B5:C5"/>
    <mergeCell ref="B6:C6"/>
    <mergeCell ref="D25:F25"/>
    <mergeCell ref="D26:F26"/>
    <mergeCell ref="D27:F27"/>
    <mergeCell ref="D28:F28"/>
    <mergeCell ref="B7:C7"/>
    <mergeCell ref="B8:C8"/>
    <mergeCell ref="B9:C9"/>
    <mergeCell ref="B10:C10"/>
    <mergeCell ref="B11:B23"/>
    <mergeCell ref="D24:F24"/>
  </mergeCells>
  <phoneticPr fontId="4"/>
  <conditionalFormatting sqref="D12:D13">
    <cfRule type="expression" dxfId="5" priority="23">
      <formula>$D$5&lt;&gt;""</formula>
    </cfRule>
  </conditionalFormatting>
  <conditionalFormatting sqref="E13">
    <cfRule type="expression" dxfId="4" priority="21">
      <formula>$D$5&lt;&gt;""</formula>
    </cfRule>
  </conditionalFormatting>
  <conditionalFormatting sqref="F12">
    <cfRule type="expression" dxfId="3" priority="22">
      <formula>$D$5&lt;&gt;""</formula>
    </cfRule>
  </conditionalFormatting>
  <dataValidations xWindow="975" yWindow="680" count="6">
    <dataValidation allowBlank="1" showInputMessage="1" showErrorMessage="1" promptTitle="記入例と同じ形式で記載してください。英数半角大文字" prompt="記入例_x000a_　　　　　S50～R2_x000a_          H2～R1_x000a_" sqref="D9:F9" xr:uid="{00000000-0002-0000-0500-000000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F8" xr:uid="{00000000-0002-0000-0500-000001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00000000-0002-0000-0500-000002000000}">
      <formula1>D12=ROUNDDOWN(D12,2)</formula1>
    </dataValidation>
    <dataValidation type="custom" allowBlank="1" showInputMessage="1" showErrorMessage="1" errorTitle="ご注意" error="沈下量の数値は、小数点第２位までご記入ください。_x000a__x000a_12.56  19.08_x000a_5.03    14.10" sqref="D11:F11 E12 F13" xr:uid="{00000000-0002-0000-0500-000003000000}">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E17:E23 F14:F23 E14:E15 D23" xr:uid="{00000000-0002-0000-0500-000004000000}">
      <formula1>D14=ROUNDDOWN(D14,2)</formula1>
    </dataValidation>
    <dataValidation type="custom" imeMode="halfAlpha" allowBlank="1" showInputMessage="1" showErrorMessage="1" prompt="沈下量は、下記例と同じく少数第２位まで記載してください。_x000a_第３位以下切り捨てです。_x000a_例　2.02,  4.59,  3.00_x000a__x000a_隆起量の場合はマイナス (-) を入力してください。                          例   　-4.03   -2.00" sqref="D14:D22 E16" xr:uid="{00000000-0002-0000-0500-000005000000}">
      <formula1>D14=ROUNDDOWN(D14,2)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1" zoomScale="70" zoomScaleNormal="70" zoomScaleSheetLayoutView="90" workbookViewId="0">
      <selection activeCell="B1" sqref="B1"/>
    </sheetView>
  </sheetViews>
  <sheetFormatPr defaultColWidth="9" defaultRowHeight="14.5" x14ac:dyDescent="0.2"/>
  <cols>
    <col min="1" max="1" width="2.453125" style="197" hidden="1" customWidth="1"/>
    <col min="2" max="2" width="6.90625" style="197" customWidth="1"/>
    <col min="3" max="3" width="14.26953125" style="197" customWidth="1"/>
    <col min="4" max="4" width="18.90625" style="197" customWidth="1"/>
    <col min="5" max="5" width="26.26953125" style="197" customWidth="1"/>
    <col min="6" max="6" width="23.453125" style="197" customWidth="1"/>
    <col min="7" max="7" width="24.6328125" style="197" customWidth="1"/>
    <col min="8" max="16384" width="9" style="197"/>
  </cols>
  <sheetData>
    <row r="1" spans="2:7" ht="17.5" x14ac:dyDescent="0.2">
      <c r="B1" s="206" t="s">
        <v>325</v>
      </c>
    </row>
    <row r="2" spans="2:7" ht="18.75" customHeight="1" x14ac:dyDescent="0.2">
      <c r="B2" s="207" t="str">
        <f>IF(ｼｰﾄ0!C4="","",ｼｰﾄ0!C3   &amp; (ｼｰﾄ0!C4) )</f>
        <v>山形県米沢盆地</v>
      </c>
      <c r="C2" s="207"/>
      <c r="D2" s="208"/>
      <c r="E2" s="208"/>
      <c r="F2" s="208"/>
      <c r="G2" s="208"/>
    </row>
    <row r="3" spans="2:7" ht="27" customHeight="1" x14ac:dyDescent="0.2">
      <c r="B3" s="209" t="s">
        <v>197</v>
      </c>
      <c r="C3" s="210"/>
      <c r="D3" s="211" t="s">
        <v>473</v>
      </c>
      <c r="E3" s="212"/>
      <c r="F3" s="212"/>
      <c r="G3" s="212"/>
    </row>
    <row r="4" spans="2:7" ht="27" customHeight="1" x14ac:dyDescent="0.2">
      <c r="B4" s="209" t="s">
        <v>193</v>
      </c>
      <c r="C4" s="210"/>
      <c r="D4" s="213" t="s">
        <v>474</v>
      </c>
      <c r="E4" s="214"/>
      <c r="F4" s="214"/>
      <c r="G4" s="214"/>
    </row>
    <row r="5" spans="2:7" ht="27" customHeight="1" x14ac:dyDescent="0.2">
      <c r="B5" s="209" t="s">
        <v>26</v>
      </c>
      <c r="C5" s="210"/>
      <c r="D5" s="213">
        <v>251.5</v>
      </c>
      <c r="E5" s="214"/>
      <c r="F5" s="214"/>
      <c r="G5" s="214"/>
    </row>
    <row r="6" spans="2:7" ht="27" customHeight="1" x14ac:dyDescent="0.2">
      <c r="B6" s="209" t="s">
        <v>42</v>
      </c>
      <c r="C6" s="210"/>
      <c r="D6" s="213" t="s">
        <v>475</v>
      </c>
      <c r="E6" s="214"/>
      <c r="F6" s="214"/>
      <c r="G6" s="214"/>
    </row>
    <row r="7" spans="2:7" ht="27" customHeight="1" x14ac:dyDescent="0.2">
      <c r="B7" s="209" t="s">
        <v>43</v>
      </c>
      <c r="C7" s="210"/>
      <c r="D7" s="213" t="s">
        <v>476</v>
      </c>
      <c r="E7" s="214"/>
      <c r="F7" s="214"/>
      <c r="G7" s="214"/>
    </row>
    <row r="8" spans="2:7" ht="27" customHeight="1" x14ac:dyDescent="0.2">
      <c r="B8" s="209" t="s">
        <v>27</v>
      </c>
      <c r="C8" s="210"/>
      <c r="D8" s="213" t="s">
        <v>477</v>
      </c>
      <c r="E8" s="214"/>
      <c r="F8" s="214"/>
      <c r="G8" s="214"/>
    </row>
    <row r="9" spans="2:7" ht="27" customHeight="1" x14ac:dyDescent="0.2">
      <c r="B9" s="209" t="s">
        <v>196</v>
      </c>
      <c r="C9" s="210"/>
      <c r="D9" s="213" t="s">
        <v>478</v>
      </c>
      <c r="E9" s="214"/>
      <c r="F9" s="214"/>
      <c r="G9" s="214"/>
    </row>
    <row r="10" spans="2:7" ht="27" customHeight="1" x14ac:dyDescent="0.2">
      <c r="B10" s="215" t="s">
        <v>44</v>
      </c>
      <c r="C10" s="216"/>
      <c r="D10" s="213" t="s">
        <v>486</v>
      </c>
      <c r="E10" s="217"/>
      <c r="F10" s="217"/>
      <c r="G10" s="217"/>
    </row>
    <row r="11" spans="2:7" ht="18.75" customHeight="1" x14ac:dyDescent="0.2">
      <c r="B11" s="218" t="s">
        <v>25</v>
      </c>
      <c r="C11" s="212" t="s">
        <v>55</v>
      </c>
      <c r="D11" s="219">
        <v>20.2</v>
      </c>
      <c r="E11" s="220"/>
      <c r="F11" s="220"/>
      <c r="G11" s="220"/>
    </row>
    <row r="12" spans="2:7" ht="18.75" customHeight="1" x14ac:dyDescent="0.2">
      <c r="B12" s="221"/>
      <c r="C12" s="212" t="s">
        <v>58</v>
      </c>
      <c r="D12" s="219">
        <v>8.1999999999999993</v>
      </c>
      <c r="E12" s="220"/>
      <c r="F12" s="220"/>
      <c r="G12" s="220"/>
    </row>
    <row r="13" spans="2:7" ht="18.75" customHeight="1" x14ac:dyDescent="0.2">
      <c r="B13" s="221"/>
      <c r="C13" s="212" t="s">
        <v>198</v>
      </c>
      <c r="D13" s="219">
        <v>5.75</v>
      </c>
      <c r="E13" s="220"/>
      <c r="F13" s="220"/>
      <c r="G13" s="220"/>
    </row>
    <row r="14" spans="2:7" ht="18.75" customHeight="1" x14ac:dyDescent="0.2">
      <c r="B14" s="221"/>
      <c r="C14" s="212" t="s">
        <v>61</v>
      </c>
      <c r="D14" s="219">
        <v>6.37</v>
      </c>
      <c r="E14" s="220"/>
      <c r="F14" s="220"/>
      <c r="G14" s="220"/>
    </row>
    <row r="15" spans="2:7" ht="18.75" customHeight="1" x14ac:dyDescent="0.2">
      <c r="B15" s="222" t="s">
        <v>45</v>
      </c>
      <c r="C15" s="212" t="s">
        <v>60</v>
      </c>
      <c r="D15" s="219">
        <v>7.27</v>
      </c>
      <c r="E15" s="220"/>
      <c r="F15" s="220"/>
      <c r="G15" s="220"/>
    </row>
    <row r="16" spans="2:7" ht="18.75" customHeight="1" x14ac:dyDescent="0.2">
      <c r="B16" s="222"/>
      <c r="C16" s="212" t="s">
        <v>156</v>
      </c>
      <c r="D16" s="219">
        <v>6.61</v>
      </c>
      <c r="E16" s="220"/>
      <c r="F16" s="220"/>
      <c r="G16" s="220"/>
    </row>
    <row r="17" spans="2:7" ht="18.75" customHeight="1" x14ac:dyDescent="0.2">
      <c r="B17" s="222"/>
      <c r="C17" s="183" t="s">
        <v>219</v>
      </c>
      <c r="D17" s="219">
        <v>4.62</v>
      </c>
      <c r="E17" s="220"/>
      <c r="F17" s="220"/>
      <c r="G17" s="220"/>
    </row>
    <row r="18" spans="2:7" ht="18.75" customHeight="1" x14ac:dyDescent="0.2">
      <c r="B18" s="222"/>
      <c r="C18" s="183" t="s">
        <v>245</v>
      </c>
      <c r="D18" s="220" t="s">
        <v>480</v>
      </c>
      <c r="E18" s="220"/>
      <c r="F18" s="220"/>
      <c r="G18" s="220"/>
    </row>
    <row r="19" spans="2:7" ht="18.75" customHeight="1" x14ac:dyDescent="0.2">
      <c r="B19" s="222"/>
      <c r="C19" s="183" t="s">
        <v>335</v>
      </c>
      <c r="D19" s="220" t="s">
        <v>480</v>
      </c>
      <c r="E19" s="220"/>
      <c r="F19" s="220"/>
      <c r="G19" s="220"/>
    </row>
    <row r="20" spans="2:7" ht="18.75" customHeight="1" x14ac:dyDescent="0.2">
      <c r="B20" s="223"/>
      <c r="C20" s="183" t="s">
        <v>343</v>
      </c>
      <c r="D20" s="220">
        <v>7.52</v>
      </c>
      <c r="E20" s="220"/>
      <c r="F20" s="220"/>
      <c r="G20" s="220"/>
    </row>
    <row r="21" spans="2:7" x14ac:dyDescent="0.2">
      <c r="B21" s="224"/>
      <c r="C21" s="225" t="s">
        <v>203</v>
      </c>
      <c r="D21" s="226" t="s">
        <v>62</v>
      </c>
      <c r="E21" s="227"/>
      <c r="F21" s="227"/>
      <c r="G21" s="228"/>
    </row>
    <row r="22" spans="2:7" x14ac:dyDescent="0.2">
      <c r="B22" s="224"/>
      <c r="C22" s="224"/>
      <c r="D22" s="229" t="s">
        <v>485</v>
      </c>
      <c r="E22" s="199"/>
      <c r="F22" s="199"/>
      <c r="G22" s="200"/>
    </row>
    <row r="23" spans="2:7" x14ac:dyDescent="0.2">
      <c r="B23" s="224"/>
      <c r="C23" s="224"/>
      <c r="D23" s="229" t="s">
        <v>479</v>
      </c>
      <c r="E23" s="199"/>
      <c r="F23" s="199"/>
      <c r="G23" s="200"/>
    </row>
    <row r="24" spans="2:7" x14ac:dyDescent="0.2">
      <c r="B24" s="224"/>
      <c r="C24" s="224"/>
      <c r="D24" s="230"/>
      <c r="E24" s="203"/>
      <c r="F24" s="203"/>
      <c r="G24" s="204"/>
    </row>
  </sheetData>
  <sheetProtection insertColumns="0"/>
  <mergeCells count="15">
    <mergeCell ref="B2:C2"/>
    <mergeCell ref="B3:C3"/>
    <mergeCell ref="B4:C4"/>
    <mergeCell ref="B5:C5"/>
    <mergeCell ref="B6:C6"/>
    <mergeCell ref="B7:C7"/>
    <mergeCell ref="D22:G22"/>
    <mergeCell ref="D23:G23"/>
    <mergeCell ref="D24:G24"/>
    <mergeCell ref="B8:C8"/>
    <mergeCell ref="B9:C9"/>
    <mergeCell ref="B10:C10"/>
    <mergeCell ref="B11:B14"/>
    <mergeCell ref="B15:B20"/>
    <mergeCell ref="D21:G21"/>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M37"/>
  <sheetViews>
    <sheetView showGridLines="0" zoomScale="70" zoomScaleNormal="70" zoomScaleSheetLayoutView="90" workbookViewId="0">
      <pane xSplit="1" ySplit="5" topLeftCell="B10" activePane="bottomRight" state="frozen"/>
      <selection sqref="A1:B1"/>
      <selection pane="topRight" sqref="A1:B1"/>
      <selection pane="bottomLeft" sqref="A1:B1"/>
      <selection pane="bottomRight" activeCell="B1" sqref="B1"/>
    </sheetView>
  </sheetViews>
  <sheetFormatPr defaultColWidth="9" defaultRowHeight="14.5" x14ac:dyDescent="0.2"/>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2" s="197" customFormat="1" ht="17.5" x14ac:dyDescent="0.2">
      <c r="B1" s="206" t="s">
        <v>461</v>
      </c>
    </row>
    <row r="2" spans="1:12" s="197" customFormat="1" ht="15" thickBot="1" x14ac:dyDescent="0.25">
      <c r="A2" s="8"/>
      <c r="B2" s="231" t="str">
        <f>IF(ｼｰﾄ0!C4="","",ｼｰﾄ0!C3   &amp; (ｼｰﾄ0!C4) )</f>
        <v>山形県米沢盆地</v>
      </c>
      <c r="C2" s="231"/>
      <c r="D2" s="232"/>
      <c r="E2" s="233"/>
      <c r="F2" s="233"/>
      <c r="G2" s="233"/>
      <c r="H2" s="233"/>
    </row>
    <row r="3" spans="1:12" ht="48.65" customHeight="1" x14ac:dyDescent="0.2">
      <c r="A3" s="9"/>
      <c r="B3" s="234" t="s">
        <v>490</v>
      </c>
      <c r="C3" s="235" t="s">
        <v>232</v>
      </c>
      <c r="D3" s="236"/>
      <c r="E3" s="237" t="s">
        <v>345</v>
      </c>
      <c r="F3" s="238"/>
      <c r="G3" s="238"/>
      <c r="H3" s="239"/>
      <c r="I3" s="240" t="s">
        <v>491</v>
      </c>
      <c r="J3" s="241"/>
      <c r="K3" s="242" t="s">
        <v>492</v>
      </c>
      <c r="L3" s="243"/>
    </row>
    <row r="4" spans="1:12" ht="37.5" customHeight="1" x14ac:dyDescent="0.2">
      <c r="A4" s="9"/>
      <c r="B4" s="244"/>
      <c r="C4" s="245"/>
      <c r="D4" s="246" t="s">
        <v>336</v>
      </c>
      <c r="E4" s="247" t="s">
        <v>269</v>
      </c>
      <c r="F4" s="248" t="s">
        <v>268</v>
      </c>
      <c r="G4" s="248" t="s">
        <v>148</v>
      </c>
      <c r="H4" s="246" t="s">
        <v>254</v>
      </c>
      <c r="I4" s="249" t="s">
        <v>304</v>
      </c>
      <c r="J4" s="250" t="s">
        <v>305</v>
      </c>
      <c r="K4" s="249" t="s">
        <v>331</v>
      </c>
      <c r="L4" s="251" t="s">
        <v>306</v>
      </c>
    </row>
    <row r="5" spans="1:12" ht="29.15" customHeight="1" thickBot="1" x14ac:dyDescent="0.25">
      <c r="A5" s="9"/>
      <c r="B5" s="252"/>
      <c r="C5" s="253"/>
      <c r="D5" s="254"/>
      <c r="E5" s="255"/>
      <c r="F5" s="256"/>
      <c r="G5" s="256"/>
      <c r="H5" s="254"/>
      <c r="I5" s="257" t="s">
        <v>307</v>
      </c>
      <c r="J5" s="258" t="s">
        <v>310</v>
      </c>
      <c r="K5" s="259" t="s">
        <v>309</v>
      </c>
      <c r="L5" s="260" t="s">
        <v>308</v>
      </c>
    </row>
    <row r="6" spans="1:12" ht="19.5" customHeight="1" thickTop="1" x14ac:dyDescent="0.2">
      <c r="A6" s="9" t="str">
        <f>IF(COUNTIF(E6:E10,"/")&gt;=1,1,"")</f>
        <v/>
      </c>
      <c r="B6" s="281"/>
      <c r="C6" s="282"/>
      <c r="D6" s="282"/>
      <c r="E6" s="283"/>
      <c r="F6" s="283"/>
      <c r="G6" s="283"/>
      <c r="H6" s="283"/>
      <c r="I6" s="283"/>
      <c r="J6" s="283"/>
      <c r="K6" s="283"/>
      <c r="L6" s="283"/>
    </row>
    <row r="7" spans="1:12" ht="24" x14ac:dyDescent="0.2">
      <c r="A7" s="9" t="str">
        <f>IF(COUNTIF(E6:E10,"-")&gt;=1,2,"")</f>
        <v/>
      </c>
      <c r="B7" s="261" t="s">
        <v>487</v>
      </c>
      <c r="C7" s="262">
        <v>7.3</v>
      </c>
      <c r="D7" s="263">
        <v>0</v>
      </c>
      <c r="E7" s="283">
        <v>0.47</v>
      </c>
      <c r="F7" s="283" t="s">
        <v>482</v>
      </c>
      <c r="G7" s="283" t="s">
        <v>481</v>
      </c>
      <c r="H7" s="283" t="s">
        <v>481</v>
      </c>
      <c r="I7" s="284"/>
      <c r="J7" s="285"/>
      <c r="K7" s="285" t="s">
        <v>257</v>
      </c>
      <c r="L7" s="285"/>
    </row>
    <row r="8" spans="1:12" ht="19.5" customHeight="1" x14ac:dyDescent="0.2">
      <c r="A8" s="9" t="str">
        <f>IF(COUNTIF(E6:E10,"#")&gt;=1,4,"")</f>
        <v/>
      </c>
      <c r="B8" s="281"/>
      <c r="C8" s="282"/>
      <c r="D8" s="282"/>
      <c r="E8" s="283"/>
      <c r="F8" s="283"/>
      <c r="G8" s="283"/>
      <c r="H8" s="283"/>
      <c r="I8" s="284"/>
      <c r="J8" s="285"/>
      <c r="K8" s="285"/>
      <c r="L8" s="285"/>
    </row>
    <row r="9" spans="1:12" ht="19.5" customHeight="1" x14ac:dyDescent="0.2">
      <c r="B9" s="281"/>
      <c r="C9" s="282"/>
      <c r="D9" s="282"/>
      <c r="E9" s="283"/>
      <c r="F9" s="283"/>
      <c r="G9" s="283"/>
      <c r="H9" s="283"/>
      <c r="I9" s="284"/>
      <c r="J9" s="285"/>
      <c r="K9" s="285"/>
      <c r="L9" s="285"/>
    </row>
    <row r="10" spans="1:12" ht="19.5" customHeight="1" x14ac:dyDescent="0.2">
      <c r="B10" s="281"/>
      <c r="C10" s="282"/>
      <c r="D10" s="282"/>
      <c r="E10" s="283"/>
      <c r="F10" s="283"/>
      <c r="G10" s="283"/>
      <c r="H10" s="283"/>
      <c r="I10" s="284"/>
      <c r="J10" s="285"/>
      <c r="K10" s="285"/>
      <c r="L10" s="285"/>
    </row>
    <row r="11" spans="1:12" ht="37.5" customHeight="1" x14ac:dyDescent="0.2">
      <c r="B11" s="286"/>
      <c r="C11" s="264">
        <f>IF(COUNTA(C6:C10)&lt;&gt;0,SUM(C6:C10),"")</f>
        <v>7.3</v>
      </c>
      <c r="D11" s="264">
        <f>IF(COUNTA(D6:D10)&lt;&gt;0,SUM(D6:D10),"")</f>
        <v>0</v>
      </c>
      <c r="E11" s="264">
        <f>IF(COUNT(E6:E10)&gt;=1,SUM(E6:E10),IF(SUM(A6:A8)=1,"/",IF(SUM(A6:A8)=2,"-",IF(SUM(A6:A8)=4,"#",IF(SUM(A6:A8)=3,"/ -",IF(SUM(A6:A8)=5,"/ #",IF(SUM(A6:A8)=6,"- #",IF(SUM(A6:A8)=7,"/ - #",""))))))))</f>
        <v>0.47</v>
      </c>
      <c r="F11" s="264" t="str">
        <f>IF(COUNT(F6:F10)&gt;=1,SUM(F6:F10),IF(SUM(F6:F10)=1,"/",IF(SUM(F6:F10)=2,"-",IF(SUM(F6:F10)=4,"#",IF(SUM(F6:F10)=3,"/ -",IF(SUM(F6:F10)=5,"/ #",IF(SUM(F6:F10)=6,"- #",IF(SUM(F6:F10)=7,"/ - #",""))))))))</f>
        <v/>
      </c>
      <c r="G11" s="264" t="str">
        <f>IF(COUNT(G6:G10)&gt;=1,SUM(G6:G10),IF(SUM(G6:G10)=1,"/",IF(SUM(G6:G10)=2,"-",IF(SUM(G6:G10)=4,"#",IF(SUM(G6:G10)=3,"/ -",IF(SUM(G6:G10)=5,"/ #",IF(SUM(G6:G10)=6,"- #",IF(SUM(G6:G10)=7,"/ - #",""))))))))</f>
        <v/>
      </c>
      <c r="H11" s="264" t="str">
        <f>IF(COUNT(H6:H10)&gt;=1,SUM(H6:H10),IF(SUM(H6:H10)=1,"/",IF(SUM(H6:H10)=2,"-",IF(SUM(H6:H10)=4,"#",IF(SUM(H6:H10)=3,"/ -",IF(SUM(H6:H10)=5,"/ #",IF(SUM(H6:H10)=6,"- #",IF(SUM(H6:H10)=7,"/ - #",""))))))))</f>
        <v/>
      </c>
      <c r="I11" s="265" t="str">
        <f>IF($I$23=0,"",VLOOKUP($I$23,$K$23:$L$37,2,FALSE))</f>
        <v>□</v>
      </c>
      <c r="J11" s="265"/>
      <c r="K11" s="265"/>
      <c r="L11" s="265"/>
    </row>
    <row r="12" spans="1:12" x14ac:dyDescent="0.2">
      <c r="B12" s="266"/>
      <c r="C12" s="267" t="s">
        <v>203</v>
      </c>
      <c r="D12" s="268"/>
      <c r="E12" s="268"/>
      <c r="F12" s="268"/>
      <c r="G12" s="268"/>
      <c r="H12" s="269"/>
    </row>
    <row r="13" spans="1:12" x14ac:dyDescent="0.2">
      <c r="B13" s="270"/>
      <c r="C13" s="271" t="s">
        <v>483</v>
      </c>
      <c r="D13" s="192"/>
      <c r="E13" s="192"/>
      <c r="F13" s="192"/>
      <c r="G13" s="192"/>
      <c r="H13" s="196"/>
    </row>
    <row r="14" spans="1:12" x14ac:dyDescent="0.2">
      <c r="B14" s="272"/>
      <c r="C14" s="271" t="s">
        <v>484</v>
      </c>
      <c r="D14" s="192"/>
      <c r="E14" s="192"/>
      <c r="F14" s="192"/>
      <c r="G14" s="192"/>
      <c r="H14" s="196"/>
    </row>
    <row r="15" spans="1:12" x14ac:dyDescent="0.2">
      <c r="B15" s="272"/>
      <c r="C15" s="273"/>
      <c r="D15" s="274"/>
      <c r="E15" s="274"/>
      <c r="F15" s="274"/>
      <c r="G15" s="274"/>
      <c r="H15" s="275"/>
    </row>
    <row r="21" spans="5:13" hidden="1" x14ac:dyDescent="0.2"/>
    <row r="22" spans="5:13" hidden="1" x14ac:dyDescent="0.2">
      <c r="E22" s="276" t="s">
        <v>255</v>
      </c>
      <c r="F22" s="276" t="s">
        <v>256</v>
      </c>
      <c r="G22" s="276" t="s">
        <v>257</v>
      </c>
      <c r="H22" s="277" t="s">
        <v>258</v>
      </c>
      <c r="I22" s="278"/>
      <c r="J22" s="278"/>
      <c r="K22" s="278"/>
      <c r="L22" s="278"/>
      <c r="M22" s="278"/>
    </row>
    <row r="23" spans="5:13" hidden="1" x14ac:dyDescent="0.2">
      <c r="E23" s="279">
        <f>IF(COUNTA($I$6:$I$10)=0,0,1)</f>
        <v>0</v>
      </c>
      <c r="F23" s="279">
        <f>IF(COUNTA($J$6:$J$10)=0,0,2)</f>
        <v>0</v>
      </c>
      <c r="G23" s="279">
        <f>IF(COUNTA($K$6:$K$10)=0,0,4)</f>
        <v>4</v>
      </c>
      <c r="H23" s="279">
        <f>IF(COUNTA($L$6:$L$10)=0,0,8)</f>
        <v>0</v>
      </c>
      <c r="I23" s="279">
        <f>SUM($E$23:$H$23)</f>
        <v>4</v>
      </c>
      <c r="J23" s="278"/>
      <c r="K23" s="279">
        <v>1</v>
      </c>
      <c r="L23" s="280" t="s">
        <v>178</v>
      </c>
      <c r="M23" s="280"/>
    </row>
    <row r="24" spans="5:13" hidden="1" x14ac:dyDescent="0.2">
      <c r="E24" s="279"/>
      <c r="F24" s="279"/>
      <c r="G24" s="279"/>
      <c r="H24" s="279"/>
      <c r="I24" s="279"/>
      <c r="J24" s="278"/>
      <c r="K24" s="279">
        <v>2</v>
      </c>
      <c r="L24" s="280" t="s">
        <v>183</v>
      </c>
      <c r="M24" s="280"/>
    </row>
    <row r="25" spans="5:13" hidden="1" x14ac:dyDescent="0.2">
      <c r="E25" s="279"/>
      <c r="F25" s="279"/>
      <c r="G25" s="279"/>
      <c r="H25" s="279"/>
      <c r="I25" s="279"/>
      <c r="J25" s="278"/>
      <c r="K25" s="279">
        <v>3</v>
      </c>
      <c r="L25" s="280" t="s">
        <v>181</v>
      </c>
      <c r="M25" s="280"/>
    </row>
    <row r="26" spans="5:13" hidden="1" x14ac:dyDescent="0.2">
      <c r="E26" s="279"/>
      <c r="F26" s="279"/>
      <c r="G26" s="279"/>
      <c r="H26" s="279"/>
      <c r="I26" s="279"/>
      <c r="J26" s="278"/>
      <c r="K26" s="279">
        <v>4</v>
      </c>
      <c r="L26" s="280" t="s">
        <v>179</v>
      </c>
      <c r="M26" s="280"/>
    </row>
    <row r="27" spans="5:13" hidden="1" x14ac:dyDescent="0.2">
      <c r="E27" s="279"/>
      <c r="F27" s="279"/>
      <c r="G27" s="279"/>
      <c r="H27" s="279"/>
      <c r="I27" s="279"/>
      <c r="J27" s="278"/>
      <c r="K27" s="279">
        <v>5</v>
      </c>
      <c r="L27" s="280" t="s">
        <v>182</v>
      </c>
      <c r="M27" s="280"/>
    </row>
    <row r="28" spans="5:13" hidden="1" x14ac:dyDescent="0.2">
      <c r="E28" s="279"/>
      <c r="F28" s="279"/>
      <c r="G28" s="279"/>
      <c r="H28" s="279"/>
      <c r="I28" s="279"/>
      <c r="J28" s="278"/>
      <c r="K28" s="279">
        <v>6</v>
      </c>
      <c r="L28" s="280" t="s">
        <v>184</v>
      </c>
      <c r="M28" s="280"/>
    </row>
    <row r="29" spans="5:13" hidden="1" x14ac:dyDescent="0.2">
      <c r="E29" s="279"/>
      <c r="F29" s="279"/>
      <c r="G29" s="279"/>
      <c r="H29" s="279"/>
      <c r="I29" s="279"/>
      <c r="J29" s="278"/>
      <c r="K29" s="279">
        <v>7</v>
      </c>
      <c r="L29" s="280" t="s">
        <v>191</v>
      </c>
      <c r="M29" s="280"/>
    </row>
    <row r="30" spans="5:13" hidden="1" x14ac:dyDescent="0.2">
      <c r="E30" s="279"/>
      <c r="F30" s="279"/>
      <c r="G30" s="279"/>
      <c r="H30" s="279"/>
      <c r="I30" s="279"/>
      <c r="J30" s="278"/>
      <c r="K30" s="279">
        <v>8</v>
      </c>
      <c r="L30" s="280" t="s">
        <v>180</v>
      </c>
      <c r="M30" s="280"/>
    </row>
    <row r="31" spans="5:13" hidden="1" x14ac:dyDescent="0.2">
      <c r="E31" s="279"/>
      <c r="F31" s="279"/>
      <c r="G31" s="279"/>
      <c r="H31" s="279"/>
      <c r="I31" s="279"/>
      <c r="J31" s="278"/>
      <c r="K31" s="279">
        <v>9</v>
      </c>
      <c r="L31" s="280" t="s">
        <v>185</v>
      </c>
      <c r="M31" s="280"/>
    </row>
    <row r="32" spans="5:13" hidden="1" x14ac:dyDescent="0.2">
      <c r="E32" s="279"/>
      <c r="F32" s="279"/>
      <c r="G32" s="279"/>
      <c r="H32" s="279"/>
      <c r="I32" s="279"/>
      <c r="J32" s="278"/>
      <c r="K32" s="279">
        <v>10</v>
      </c>
      <c r="L32" s="280" t="s">
        <v>186</v>
      </c>
      <c r="M32" s="280"/>
    </row>
    <row r="33" spans="5:13" hidden="1" x14ac:dyDescent="0.2">
      <c r="E33" s="279"/>
      <c r="F33" s="279"/>
      <c r="G33" s="279"/>
      <c r="H33" s="279"/>
      <c r="I33" s="279"/>
      <c r="J33" s="278"/>
      <c r="K33" s="279">
        <v>11</v>
      </c>
      <c r="L33" s="280" t="s">
        <v>190</v>
      </c>
      <c r="M33" s="280"/>
    </row>
    <row r="34" spans="5:13" hidden="1" x14ac:dyDescent="0.2">
      <c r="E34" s="279"/>
      <c r="F34" s="279"/>
      <c r="G34" s="279"/>
      <c r="H34" s="279"/>
      <c r="I34" s="279"/>
      <c r="J34" s="278"/>
      <c r="K34" s="279">
        <v>12</v>
      </c>
      <c r="L34" s="280" t="s">
        <v>187</v>
      </c>
      <c r="M34" s="280"/>
    </row>
    <row r="35" spans="5:13" hidden="1" x14ac:dyDescent="0.2">
      <c r="E35" s="279"/>
      <c r="F35" s="279"/>
      <c r="G35" s="279"/>
      <c r="H35" s="279"/>
      <c r="I35" s="279"/>
      <c r="J35" s="278"/>
      <c r="K35" s="279">
        <v>13</v>
      </c>
      <c r="L35" s="280" t="s">
        <v>188</v>
      </c>
      <c r="M35" s="280"/>
    </row>
    <row r="36" spans="5:13" hidden="1" x14ac:dyDescent="0.2">
      <c r="E36" s="279"/>
      <c r="F36" s="279"/>
      <c r="G36" s="279"/>
      <c r="H36" s="279"/>
      <c r="I36" s="279"/>
      <c r="J36" s="278"/>
      <c r="K36" s="279">
        <v>14</v>
      </c>
      <c r="L36" s="280" t="s">
        <v>192</v>
      </c>
      <c r="M36" s="280"/>
    </row>
    <row r="37" spans="5:13" hidden="1" x14ac:dyDescent="0.2">
      <c r="E37" s="279"/>
      <c r="F37" s="279"/>
      <c r="G37" s="279"/>
      <c r="H37" s="279"/>
      <c r="I37" s="279"/>
      <c r="J37" s="278"/>
      <c r="K37" s="279">
        <v>15</v>
      </c>
      <c r="L37" s="280" t="s">
        <v>189</v>
      </c>
      <c r="M37" s="280"/>
    </row>
  </sheetData>
  <mergeCells count="30">
    <mergeCell ref="L35:M35"/>
    <mergeCell ref="L36:M36"/>
    <mergeCell ref="L37:M37"/>
    <mergeCell ref="L23:M23"/>
    <mergeCell ref="L24:M24"/>
    <mergeCell ref="L25:M25"/>
    <mergeCell ref="L26:M26"/>
    <mergeCell ref="L27:M27"/>
    <mergeCell ref="L28:M28"/>
    <mergeCell ref="L29:M29"/>
    <mergeCell ref="L30:M30"/>
    <mergeCell ref="L31:M31"/>
    <mergeCell ref="L32:M32"/>
    <mergeCell ref="L33:M33"/>
    <mergeCell ref="L34:M34"/>
    <mergeCell ref="I11:L11"/>
    <mergeCell ref="C13:H13"/>
    <mergeCell ref="C14:H14"/>
    <mergeCell ref="C15:H15"/>
    <mergeCell ref="B2:C2"/>
    <mergeCell ref="B3:B5"/>
    <mergeCell ref="C3:C5"/>
    <mergeCell ref="E3:H3"/>
    <mergeCell ref="D4:D5"/>
    <mergeCell ref="E4:E5"/>
    <mergeCell ref="F4:F5"/>
    <mergeCell ref="G4:G5"/>
    <mergeCell ref="H4:H5"/>
    <mergeCell ref="I3:J3"/>
    <mergeCell ref="K3:L3"/>
  </mergeCells>
  <phoneticPr fontId="4"/>
  <conditionalFormatting sqref="E6:L8">
    <cfRule type="expression" dxfId="2" priority="26">
      <formula>($B6:$B10)&lt;&gt;""</formula>
    </cfRule>
  </conditionalFormatting>
  <conditionalFormatting sqref="E9:L10">
    <cfRule type="expression" dxfId="1" priority="2">
      <formula>($B9:$B68)&lt;&gt;""</formula>
    </cfRule>
  </conditionalFormatting>
  <conditionalFormatting sqref="I6:L10">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10"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10" xr:uid="{00000000-0002-0000-0700-000001000000}">
      <formula1>C6=ROUNDDOWN(C6,1)</formula1>
    </dataValidation>
    <dataValidation type="list" errorStyle="warning" allowBlank="1" showInputMessage="1" showErrorMessage="1" error="記号以外の文字は事情がある場合以外、入力しないでください。" sqref="L6:L10" xr:uid="{00000000-0002-0000-0700-000002000000}">
      <formula1>"◇　"</formula1>
    </dataValidation>
    <dataValidation type="list" errorStyle="warning" allowBlank="1" showInputMessage="1" showErrorMessage="1" error="記号以外の文字は事情がある場合以外、入力しないでください。" sqref="K6:K10" xr:uid="{00000000-0002-0000-0700-000003000000}">
      <formula1>"□"</formula1>
    </dataValidation>
    <dataValidation type="list" errorStyle="warning" allowBlank="1" showInputMessage="1" showErrorMessage="1" error="記号以外の文字は事情がある場合以外、入力しないでください。" sqref="J6:J10" xr:uid="{00000000-0002-0000-0700-000004000000}">
      <formula1>"◆"</formula1>
    </dataValidation>
    <dataValidation type="list" errorStyle="warning" allowBlank="1" showInputMessage="1" showErrorMessage="1" error="記号以外の文字は事情がある場合以外、入力しないでください。" sqref="I6:I10" xr:uid="{00000000-0002-0000-0700-000005000000}">
      <formula1>"■"</formula1>
    </dataValidation>
  </dataValidations>
  <pageMargins left="0.70866141732283472" right="0.55118110236220474" top="0.70866141732283472" bottom="0.6692913385826772"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6"/>
  <sheetViews>
    <sheetView showGridLines="0" topLeftCell="B1" zoomScale="70" zoomScaleNormal="70" zoomScaleSheetLayoutView="85" workbookViewId="0">
      <selection activeCell="B1" sqref="B1"/>
    </sheetView>
  </sheetViews>
  <sheetFormatPr defaultColWidth="9" defaultRowHeight="14.5" outlineLevelRow="1" x14ac:dyDescent="0.2"/>
  <cols>
    <col min="1" max="1" width="3" style="232" hidden="1" customWidth="1"/>
    <col min="2" max="2" width="13.6328125" style="232" customWidth="1"/>
    <col min="3" max="3" width="18.6328125" style="232" customWidth="1"/>
    <col min="4" max="8" width="15.6328125" style="232" customWidth="1"/>
    <col min="9" max="16384" width="9" style="232"/>
  </cols>
  <sheetData>
    <row r="1" spans="2:8" ht="19" x14ac:dyDescent="0.2">
      <c r="C1" s="287" t="s">
        <v>326</v>
      </c>
    </row>
    <row r="2" spans="2:8" ht="20.5" customHeight="1" x14ac:dyDescent="0.2">
      <c r="B2" s="288" t="s">
        <v>34</v>
      </c>
      <c r="C2" s="289" t="s">
        <v>20</v>
      </c>
      <c r="D2" s="288" t="s">
        <v>328</v>
      </c>
      <c r="E2" s="288"/>
      <c r="F2" s="288"/>
      <c r="G2" s="288"/>
      <c r="H2" s="288"/>
    </row>
    <row r="3" spans="2:8" ht="40" customHeight="1" x14ac:dyDescent="0.2">
      <c r="B3" s="288"/>
      <c r="C3" s="289"/>
      <c r="D3" s="290" t="s">
        <v>21</v>
      </c>
      <c r="E3" s="290" t="s">
        <v>22</v>
      </c>
      <c r="F3" s="290" t="s">
        <v>23</v>
      </c>
      <c r="G3" s="290" t="s">
        <v>53</v>
      </c>
      <c r="H3" s="290" t="s">
        <v>24</v>
      </c>
    </row>
    <row r="4" spans="2:8" ht="28.5" customHeight="1" x14ac:dyDescent="0.2">
      <c r="B4" s="291" t="str">
        <f>IF(OR(ｼｰﾄ0!C4="",ｼｰﾄ0!C3=""),"",ｼｰﾄ0!C3&amp;ｼｰﾄ0!C4)</f>
        <v>山形県米沢盆地</v>
      </c>
      <c r="C4" s="292" t="s">
        <v>194</v>
      </c>
      <c r="D4" s="293"/>
      <c r="E4" s="293"/>
      <c r="F4" s="294"/>
      <c r="G4" s="295"/>
      <c r="H4" s="296"/>
    </row>
    <row r="5" spans="2:8" ht="28.5" customHeight="1" x14ac:dyDescent="0.2">
      <c r="B5" s="297"/>
      <c r="C5" s="298"/>
      <c r="D5" s="293"/>
      <c r="E5" s="293"/>
      <c r="F5" s="294"/>
      <c r="G5" s="295"/>
      <c r="H5" s="296"/>
    </row>
    <row r="6" spans="2:8" ht="28.5" customHeight="1" x14ac:dyDescent="0.2">
      <c r="B6" s="297"/>
      <c r="C6" s="299" t="s">
        <v>35</v>
      </c>
      <c r="D6" s="293">
        <v>18.96</v>
      </c>
      <c r="E6" s="293">
        <v>1.7</v>
      </c>
      <c r="F6" s="294">
        <v>31</v>
      </c>
      <c r="G6" s="295" t="s">
        <v>63</v>
      </c>
      <c r="H6" s="296">
        <v>44835</v>
      </c>
    </row>
    <row r="7" spans="2:8" ht="28.5" customHeight="1" x14ac:dyDescent="0.2">
      <c r="B7" s="297"/>
      <c r="C7" s="300"/>
      <c r="D7" s="293"/>
      <c r="E7" s="293"/>
      <c r="F7" s="294"/>
      <c r="G7" s="295"/>
      <c r="H7" s="296"/>
    </row>
    <row r="8" spans="2:8" ht="28.5" customHeight="1" x14ac:dyDescent="0.2">
      <c r="B8" s="297"/>
      <c r="C8" s="292" t="s">
        <v>165</v>
      </c>
      <c r="D8" s="293"/>
      <c r="E8" s="293"/>
      <c r="F8" s="294"/>
      <c r="G8" s="295"/>
      <c r="H8" s="296"/>
    </row>
    <row r="9" spans="2:8" ht="28.5" customHeight="1" x14ac:dyDescent="0.2">
      <c r="B9" s="297"/>
      <c r="C9" s="298"/>
      <c r="D9" s="293"/>
      <c r="E9" s="293"/>
      <c r="F9" s="294"/>
      <c r="G9" s="295"/>
      <c r="H9" s="296"/>
    </row>
    <row r="10" spans="2:8" ht="28.5" customHeight="1" x14ac:dyDescent="0.2">
      <c r="B10" s="297"/>
      <c r="C10" s="292" t="s">
        <v>330</v>
      </c>
      <c r="D10" s="293"/>
      <c r="E10" s="293"/>
      <c r="F10" s="294"/>
      <c r="G10" s="295"/>
      <c r="H10" s="296"/>
    </row>
    <row r="11" spans="2:8" ht="28.5" customHeight="1" x14ac:dyDescent="0.2">
      <c r="B11" s="301"/>
      <c r="C11" s="300"/>
      <c r="D11" s="293"/>
      <c r="E11" s="293"/>
      <c r="F11" s="294"/>
      <c r="G11" s="295"/>
      <c r="H11" s="296"/>
    </row>
    <row r="12" spans="2:8" ht="28.5" customHeight="1" x14ac:dyDescent="0.2">
      <c r="B12" s="299" t="s">
        <v>36</v>
      </c>
      <c r="C12" s="302" t="s">
        <v>54</v>
      </c>
      <c r="D12" s="303">
        <f>IF(COUNTA(D4:D11)=0,"",SUMIFS(D4:D11,$G$4:$G$11,$C$12))</f>
        <v>0</v>
      </c>
      <c r="E12" s="303">
        <f t="shared" ref="E12:F12" si="0">IF(COUNTA(E4:E11)=0,"",SUMIFS(E4:E11,$G$4:$G$11,$C$12))</f>
        <v>0</v>
      </c>
      <c r="F12" s="304">
        <f t="shared" si="0"/>
        <v>0</v>
      </c>
      <c r="G12" s="305"/>
      <c r="H12" s="305"/>
    </row>
    <row r="13" spans="2:8" ht="28.5" customHeight="1" x14ac:dyDescent="0.2">
      <c r="B13" s="300"/>
      <c r="C13" s="302" t="s">
        <v>63</v>
      </c>
      <c r="D13" s="303">
        <f>IF(COUNTA(D4:D11)=0,"",SUMIFS(D4:D11,$G$4:$G$11,$C$13))</f>
        <v>18.96</v>
      </c>
      <c r="E13" s="303">
        <f>IF(COUNTA(E4:E11)=0,"",SUMIFS(E4:E11,$G$4:$G$11,$C$13))</f>
        <v>1.7</v>
      </c>
      <c r="F13" s="304">
        <f>IF(COUNTA(F4:F11)=0,"",SUMIFS(F4:F11,$G$4:$G$11,$C$13))</f>
        <v>31</v>
      </c>
      <c r="G13" s="305"/>
      <c r="H13" s="305"/>
    </row>
    <row r="15" spans="2:8" s="306" customFormat="1" hidden="1" outlineLevel="1" x14ac:dyDescent="0.2">
      <c r="B15" s="306" t="s">
        <v>350</v>
      </c>
    </row>
    <row r="16" spans="2:8" ht="20.25" hidden="1" customHeight="1" outlineLevel="1" x14ac:dyDescent="0.2">
      <c r="B16" s="307" t="s">
        <v>329</v>
      </c>
      <c r="C16" s="289" t="s">
        <v>20</v>
      </c>
      <c r="D16" s="288" t="s">
        <v>328</v>
      </c>
      <c r="E16" s="288"/>
      <c r="F16" s="288"/>
      <c r="G16" s="288"/>
      <c r="H16" s="288"/>
    </row>
    <row r="17" spans="2:8" ht="29" hidden="1" outlineLevel="1" x14ac:dyDescent="0.2">
      <c r="B17" s="307"/>
      <c r="C17" s="289"/>
      <c r="D17" s="290" t="s">
        <v>21</v>
      </c>
      <c r="E17" s="290" t="s">
        <v>22</v>
      </c>
      <c r="F17" s="290" t="s">
        <v>23</v>
      </c>
      <c r="G17" s="290" t="s">
        <v>53</v>
      </c>
      <c r="H17" s="290" t="s">
        <v>24</v>
      </c>
    </row>
    <row r="18" spans="2:8" ht="28.5" hidden="1" customHeight="1" outlineLevel="1" x14ac:dyDescent="0.2">
      <c r="B18" s="308"/>
      <c r="C18" s="292" t="s">
        <v>194</v>
      </c>
      <c r="D18" s="309"/>
      <c r="E18" s="309"/>
      <c r="F18" s="310"/>
      <c r="G18" s="311"/>
      <c r="H18" s="312"/>
    </row>
    <row r="19" spans="2:8" ht="28.5" hidden="1" customHeight="1" outlineLevel="1" x14ac:dyDescent="0.2">
      <c r="B19" s="313"/>
      <c r="C19" s="298"/>
      <c r="D19" s="309"/>
      <c r="E19" s="309"/>
      <c r="F19" s="310"/>
      <c r="G19" s="311"/>
      <c r="H19" s="312"/>
    </row>
    <row r="20" spans="2:8" ht="28.5" hidden="1" customHeight="1" outlineLevel="1" x14ac:dyDescent="0.2">
      <c r="B20" s="313"/>
      <c r="C20" s="299" t="s">
        <v>35</v>
      </c>
      <c r="D20" s="309"/>
      <c r="E20" s="309"/>
      <c r="F20" s="310"/>
      <c r="G20" s="311"/>
      <c r="H20" s="312"/>
    </row>
    <row r="21" spans="2:8" ht="28.5" hidden="1" customHeight="1" outlineLevel="1" x14ac:dyDescent="0.2">
      <c r="B21" s="313"/>
      <c r="C21" s="300"/>
      <c r="D21" s="309"/>
      <c r="E21" s="309"/>
      <c r="F21" s="310"/>
      <c r="G21" s="311"/>
      <c r="H21" s="312"/>
    </row>
    <row r="22" spans="2:8" ht="28.5" hidden="1" customHeight="1" outlineLevel="1" x14ac:dyDescent="0.2">
      <c r="B22" s="313"/>
      <c r="C22" s="292" t="s">
        <v>165</v>
      </c>
      <c r="D22" s="309"/>
      <c r="E22" s="309"/>
      <c r="F22" s="310"/>
      <c r="G22" s="311"/>
      <c r="H22" s="312"/>
    </row>
    <row r="23" spans="2:8" ht="28.5" hidden="1" customHeight="1" outlineLevel="1" x14ac:dyDescent="0.2">
      <c r="B23" s="313"/>
      <c r="C23" s="298"/>
      <c r="D23" s="309"/>
      <c r="E23" s="309"/>
      <c r="F23" s="310"/>
      <c r="G23" s="311"/>
      <c r="H23" s="312"/>
    </row>
    <row r="24" spans="2:8" ht="28.5" hidden="1" customHeight="1" outlineLevel="1" x14ac:dyDescent="0.2">
      <c r="B24" s="313"/>
      <c r="C24" s="292" t="s">
        <v>330</v>
      </c>
      <c r="D24" s="309"/>
      <c r="E24" s="309"/>
      <c r="F24" s="310"/>
      <c r="G24" s="311"/>
      <c r="H24" s="312"/>
    </row>
    <row r="25" spans="2:8" ht="28.5" hidden="1" customHeight="1" outlineLevel="1" x14ac:dyDescent="0.2">
      <c r="B25" s="314"/>
      <c r="C25" s="300"/>
      <c r="D25" s="309"/>
      <c r="E25" s="309"/>
      <c r="F25" s="310"/>
      <c r="G25" s="311"/>
      <c r="H25" s="312"/>
    </row>
    <row r="26" spans="2:8" ht="28.5" hidden="1" customHeight="1" outlineLevel="1" x14ac:dyDescent="0.2">
      <c r="B26" s="299" t="s">
        <v>36</v>
      </c>
      <c r="C26" s="302" t="s">
        <v>54</v>
      </c>
      <c r="D26" s="315" t="str">
        <f>IF(COUNTA(D18:D25)=0,"",SUMIFS(D18:D25,$G$18:$G$25,$C$26))</f>
        <v/>
      </c>
      <c r="E26" s="315" t="str">
        <f>IF(COUNTA(E18:E25)=0,"",SUMIFS(E18:E25,$G$18:$G$25,$C$26))</f>
        <v/>
      </c>
      <c r="F26" s="316" t="str">
        <f>IF(COUNTA(F18:F25)=0,"",SUMIFS(F18:F25,$G$18:$G$25,$C$26))</f>
        <v/>
      </c>
      <c r="G26" s="317"/>
      <c r="H26" s="317"/>
    </row>
    <row r="27" spans="2:8" ht="28.5" hidden="1" customHeight="1" outlineLevel="1" x14ac:dyDescent="0.2">
      <c r="B27" s="300"/>
      <c r="C27" s="302" t="s">
        <v>63</v>
      </c>
      <c r="D27" s="315" t="str">
        <f>IF(COUNTA(D18:D25)=0,"",SUMIFS(D18:D25,$G$18:$G$25,$C$27))</f>
        <v/>
      </c>
      <c r="E27" s="315" t="str">
        <f>IF(COUNTA(E18:E25)=0,"",SUMIFS(E18:E25,$G$18:$G$25,$C$27))</f>
        <v/>
      </c>
      <c r="F27" s="316" t="str">
        <f>IF(COUNTA(F18:F25)=0,"",SUMIFS(F18:F25,$G$18:$G$25,$C$27))</f>
        <v/>
      </c>
      <c r="G27" s="317"/>
      <c r="H27" s="317"/>
    </row>
    <row r="28" spans="2:8" hidden="1" outlineLevel="1" x14ac:dyDescent="0.2">
      <c r="B28" s="318" t="s">
        <v>351</v>
      </c>
    </row>
    <row r="29" spans="2:8" ht="12" customHeight="1" collapsed="1" x14ac:dyDescent="0.2">
      <c r="B29" s="289" t="s">
        <v>34</v>
      </c>
      <c r="C29" s="292" t="s">
        <v>20</v>
      </c>
      <c r="D29" s="157" t="s">
        <v>37</v>
      </c>
      <c r="E29" s="319"/>
      <c r="F29" s="158"/>
      <c r="G29" s="292" t="s">
        <v>16</v>
      </c>
    </row>
    <row r="30" spans="2:8" ht="43.5" x14ac:dyDescent="0.2">
      <c r="B30" s="289"/>
      <c r="C30" s="298"/>
      <c r="D30" s="290" t="s">
        <v>168</v>
      </c>
      <c r="E30" s="290" t="s">
        <v>169</v>
      </c>
      <c r="F30" s="290" t="s">
        <v>170</v>
      </c>
      <c r="G30" s="298"/>
    </row>
    <row r="31" spans="2:8" ht="40.5" customHeight="1" x14ac:dyDescent="0.2">
      <c r="B31" s="291" t="str">
        <f>IF(OR(ｼｰﾄ0!C4="",ｼｰﾄ0!C3=""),"",ｼｰﾄ0!C3&amp;ｼｰﾄ0!C4)</f>
        <v>山形県米沢盆地</v>
      </c>
      <c r="C31" s="290" t="s">
        <v>50</v>
      </c>
      <c r="D31" s="320">
        <v>6</v>
      </c>
      <c r="E31" s="320"/>
      <c r="F31" s="320">
        <v>1</v>
      </c>
      <c r="G31" s="321">
        <f>IF(COUNTA(D31:F31)=0,"",SUM(D31:F31))</f>
        <v>7</v>
      </c>
    </row>
    <row r="32" spans="2:8" ht="40.5" customHeight="1" x14ac:dyDescent="0.2">
      <c r="B32" s="297"/>
      <c r="C32" s="322" t="s">
        <v>35</v>
      </c>
      <c r="D32" s="320"/>
      <c r="E32" s="320"/>
      <c r="F32" s="320"/>
      <c r="G32" s="321" t="str">
        <f>IF(COUNTA(D32:F32)=0,"",SUM(D32:F32))</f>
        <v/>
      </c>
    </row>
    <row r="33" spans="2:7" ht="40.5" customHeight="1" x14ac:dyDescent="0.2">
      <c r="B33" s="297"/>
      <c r="C33" s="290" t="s">
        <v>165</v>
      </c>
      <c r="D33" s="320"/>
      <c r="E33" s="320"/>
      <c r="F33" s="320"/>
      <c r="G33" s="321" t="str">
        <f>IF(COUNTA(D33:F33)=0,"",SUM(D33:F33))</f>
        <v/>
      </c>
    </row>
    <row r="34" spans="2:7" ht="40.5" customHeight="1" x14ac:dyDescent="0.2">
      <c r="B34" s="301"/>
      <c r="C34" s="322" t="s">
        <v>166</v>
      </c>
      <c r="D34" s="320"/>
      <c r="E34" s="320"/>
      <c r="F34" s="320"/>
      <c r="G34" s="321" t="str">
        <f>IF(COUNTA(D34:F34)=0,"",SUM(D34:F34))</f>
        <v/>
      </c>
    </row>
    <row r="35" spans="2:7" ht="53.25" customHeight="1" x14ac:dyDescent="0.2">
      <c r="B35" s="157" t="s">
        <v>167</v>
      </c>
      <c r="C35" s="158"/>
      <c r="D35" s="323">
        <f>IF(SUM(D31:D34)=0,"",SUM(D31:D34))</f>
        <v>6</v>
      </c>
      <c r="E35" s="323" t="str">
        <f>IF(SUM(E31:E34)=0,"",SUM(E31:E34))</f>
        <v/>
      </c>
      <c r="F35" s="323">
        <f>IF(SUM(F31:F34)=0,"",SUM(F31:F34))</f>
        <v>1</v>
      </c>
      <c r="G35" s="323">
        <f>IF(SUM(G31:G34)=0,"",SUM(G31:G34))</f>
        <v>7</v>
      </c>
    </row>
    <row r="36" spans="2:7" ht="12" customHeight="1" x14ac:dyDescent="0.2">
      <c r="B36" s="324"/>
      <c r="C36" s="324"/>
      <c r="D36" s="325"/>
      <c r="E36" s="325"/>
      <c r="F36" s="325"/>
      <c r="G36" s="325"/>
    </row>
  </sheetData>
  <mergeCells count="23">
    <mergeCell ref="D2:H2"/>
    <mergeCell ref="C2:C3"/>
    <mergeCell ref="B2:B3"/>
    <mergeCell ref="B12:B13"/>
    <mergeCell ref="C4:C5"/>
    <mergeCell ref="C6:C7"/>
    <mergeCell ref="C8:C9"/>
    <mergeCell ref="C10:C11"/>
    <mergeCell ref="B4:B11"/>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s>
  <phoneticPr fontId="5"/>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sqref="A1:B1"/>
      <selection pane="topRight" sqref="A1:B1"/>
      <selection pane="bottomLeft" sqref="A1:B1"/>
      <selection pane="bottomRight" activeCell="B1" sqref="B1"/>
    </sheetView>
  </sheetViews>
  <sheetFormatPr defaultColWidth="9" defaultRowHeight="14.5" x14ac:dyDescent="0.2"/>
  <cols>
    <col min="1" max="1" width="8.6328125" style="10" hidden="1" customWidth="1"/>
    <col min="2" max="2" width="7.36328125" style="197" customWidth="1"/>
    <col min="3" max="3" width="5.90625" style="326" customWidth="1"/>
    <col min="4" max="4" width="11.36328125" style="197" customWidth="1"/>
    <col min="5" max="5" width="7.6328125" style="327" customWidth="1"/>
    <col min="6" max="7" width="7.6328125" style="197" customWidth="1"/>
    <col min="8" max="8" width="7.6328125" style="327" customWidth="1"/>
    <col min="9" max="10" width="7.6328125" style="197" customWidth="1"/>
    <col min="11" max="11" width="7.6328125" style="327" customWidth="1"/>
    <col min="12" max="13" width="7.6328125" style="197" customWidth="1"/>
    <col min="14" max="14" width="7.6328125" style="327" customWidth="1"/>
    <col min="15" max="16" width="7.6328125" style="197" customWidth="1"/>
    <col min="17" max="17" width="7.6328125" style="327" customWidth="1"/>
    <col min="18" max="20" width="7.6328125" style="197" customWidth="1"/>
    <col min="21" max="32" width="5.6328125" style="197" customWidth="1"/>
    <col min="33" max="16384" width="9" style="197"/>
  </cols>
  <sheetData>
    <row r="1" spans="1:21" ht="17.5" x14ac:dyDescent="0.2">
      <c r="B1" s="206" t="s">
        <v>352</v>
      </c>
    </row>
    <row r="2" spans="1:21" ht="20.149999999999999" customHeight="1" x14ac:dyDescent="0.2">
      <c r="B2" s="328" t="s">
        <v>224</v>
      </c>
      <c r="C2" s="329" t="s">
        <v>225</v>
      </c>
      <c r="D2" s="330" t="s">
        <v>64</v>
      </c>
      <c r="E2" s="331" t="s">
        <v>177</v>
      </c>
      <c r="F2" s="332"/>
      <c r="G2" s="333"/>
      <c r="H2" s="331" t="s">
        <v>220</v>
      </c>
      <c r="I2" s="332"/>
      <c r="J2" s="333"/>
      <c r="K2" s="331" t="s">
        <v>230</v>
      </c>
      <c r="L2" s="332"/>
      <c r="M2" s="333"/>
      <c r="N2" s="334" t="s">
        <v>334</v>
      </c>
      <c r="O2" s="332"/>
      <c r="P2" s="333"/>
      <c r="Q2" s="334" t="s">
        <v>344</v>
      </c>
      <c r="R2" s="334"/>
      <c r="S2" s="334"/>
    </row>
    <row r="3" spans="1:21" ht="25.5" customHeight="1" x14ac:dyDescent="0.2">
      <c r="A3" s="10" t="s">
        <v>460</v>
      </c>
      <c r="B3" s="335"/>
      <c r="C3" s="329"/>
      <c r="D3" s="336"/>
      <c r="E3" s="337" t="s">
        <v>65</v>
      </c>
      <c r="F3" s="338" t="s">
        <v>265</v>
      </c>
      <c r="G3" s="339"/>
      <c r="H3" s="337" t="s">
        <v>66</v>
      </c>
      <c r="I3" s="338" t="s">
        <v>265</v>
      </c>
      <c r="J3" s="339"/>
      <c r="K3" s="337" t="s">
        <v>67</v>
      </c>
      <c r="L3" s="338" t="s">
        <v>265</v>
      </c>
      <c r="M3" s="339"/>
      <c r="N3" s="337" t="s">
        <v>68</v>
      </c>
      <c r="O3" s="338" t="s">
        <v>265</v>
      </c>
      <c r="P3" s="339"/>
      <c r="Q3" s="337" t="s">
        <v>65</v>
      </c>
      <c r="R3" s="338" t="s">
        <v>265</v>
      </c>
      <c r="S3" s="340"/>
    </row>
    <row r="4" spans="1:21" ht="27.75" customHeight="1" x14ac:dyDescent="0.2">
      <c r="B4" s="341"/>
      <c r="C4" s="329"/>
      <c r="D4" s="342"/>
      <c r="E4" s="343" t="s">
        <v>69</v>
      </c>
      <c r="F4" s="344" t="s">
        <v>267</v>
      </c>
      <c r="G4" s="345" t="s">
        <v>222</v>
      </c>
      <c r="H4" s="343" t="s">
        <v>69</v>
      </c>
      <c r="I4" s="344" t="s">
        <v>266</v>
      </c>
      <c r="J4" s="345" t="s">
        <v>70</v>
      </c>
      <c r="K4" s="343" t="s">
        <v>69</v>
      </c>
      <c r="L4" s="344" t="s">
        <v>266</v>
      </c>
      <c r="M4" s="345" t="s">
        <v>70</v>
      </c>
      <c r="N4" s="343" t="s">
        <v>69</v>
      </c>
      <c r="O4" s="344" t="s">
        <v>266</v>
      </c>
      <c r="P4" s="345" t="s">
        <v>70</v>
      </c>
      <c r="Q4" s="343" t="s">
        <v>69</v>
      </c>
      <c r="R4" s="344" t="s">
        <v>266</v>
      </c>
      <c r="S4" s="345" t="s">
        <v>70</v>
      </c>
    </row>
    <row r="5" spans="1:21" ht="21.75" customHeight="1" x14ac:dyDescent="0.2">
      <c r="B5" s="330" t="str">
        <f>ｼｰﾄ0!$C$4</f>
        <v>米沢盆地</v>
      </c>
      <c r="C5" s="346" t="s">
        <v>464</v>
      </c>
      <c r="D5" s="347" t="s">
        <v>223</v>
      </c>
      <c r="E5" s="348">
        <v>139</v>
      </c>
      <c r="F5" s="348"/>
      <c r="G5" s="348"/>
      <c r="H5" s="348">
        <v>136</v>
      </c>
      <c r="I5" s="349"/>
      <c r="J5" s="349"/>
      <c r="K5" s="348">
        <v>129</v>
      </c>
      <c r="L5" s="348"/>
      <c r="M5" s="349"/>
      <c r="N5" s="350">
        <v>125</v>
      </c>
      <c r="O5" s="351"/>
      <c r="P5" s="351"/>
      <c r="Q5" s="352">
        <v>126</v>
      </c>
      <c r="R5" s="353"/>
      <c r="S5" s="353"/>
    </row>
    <row r="6" spans="1:21" ht="21.75" customHeight="1" x14ac:dyDescent="0.2">
      <c r="B6" s="336"/>
      <c r="C6" s="354"/>
      <c r="D6" s="347" t="s">
        <v>19</v>
      </c>
      <c r="E6" s="348">
        <v>0</v>
      </c>
      <c r="F6" s="348"/>
      <c r="G6" s="348"/>
      <c r="H6" s="348">
        <v>0</v>
      </c>
      <c r="I6" s="349"/>
      <c r="J6" s="349"/>
      <c r="K6" s="348">
        <v>0</v>
      </c>
      <c r="L6" s="348"/>
      <c r="M6" s="349"/>
      <c r="N6" s="350">
        <v>0</v>
      </c>
      <c r="O6" s="351"/>
      <c r="P6" s="351"/>
      <c r="Q6" s="352">
        <v>0</v>
      </c>
      <c r="R6" s="353"/>
      <c r="S6" s="353"/>
    </row>
    <row r="7" spans="1:21" ht="21.75" customHeight="1" x14ac:dyDescent="0.2">
      <c r="B7" s="336"/>
      <c r="C7" s="354"/>
      <c r="D7" s="347" t="s">
        <v>18</v>
      </c>
      <c r="E7" s="348">
        <v>2</v>
      </c>
      <c r="F7" s="348"/>
      <c r="G7" s="348"/>
      <c r="H7" s="348">
        <v>2</v>
      </c>
      <c r="I7" s="349"/>
      <c r="J7" s="349"/>
      <c r="K7" s="348">
        <v>2</v>
      </c>
      <c r="L7" s="348"/>
      <c r="M7" s="349"/>
      <c r="N7" s="350">
        <v>2</v>
      </c>
      <c r="O7" s="351"/>
      <c r="P7" s="351"/>
      <c r="Q7" s="352">
        <v>2</v>
      </c>
      <c r="R7" s="353"/>
      <c r="S7" s="353"/>
      <c r="U7" s="355"/>
    </row>
    <row r="8" spans="1:21" ht="21.75" customHeight="1" x14ac:dyDescent="0.2">
      <c r="B8" s="336"/>
      <c r="C8" s="354"/>
      <c r="D8" s="347" t="s">
        <v>200</v>
      </c>
      <c r="E8" s="348">
        <v>117</v>
      </c>
      <c r="F8" s="348"/>
      <c r="G8" s="348"/>
      <c r="H8" s="348">
        <v>114</v>
      </c>
      <c r="I8" s="349"/>
      <c r="J8" s="349"/>
      <c r="K8" s="348">
        <v>106</v>
      </c>
      <c r="L8" s="348"/>
      <c r="M8" s="349"/>
      <c r="N8" s="350">
        <v>103</v>
      </c>
      <c r="O8" s="351"/>
      <c r="P8" s="351"/>
      <c r="Q8" s="352">
        <v>103</v>
      </c>
      <c r="R8" s="353"/>
      <c r="S8" s="353"/>
    </row>
    <row r="9" spans="1:21" ht="21.75" customHeight="1" x14ac:dyDescent="0.2">
      <c r="B9" s="336"/>
      <c r="C9" s="354"/>
      <c r="D9" s="161" t="s">
        <v>51</v>
      </c>
      <c r="E9" s="348">
        <v>2550</v>
      </c>
      <c r="F9" s="348"/>
      <c r="G9" s="348"/>
      <c r="H9" s="348">
        <v>2546</v>
      </c>
      <c r="I9" s="349"/>
      <c r="J9" s="349"/>
      <c r="K9" s="348">
        <v>2544</v>
      </c>
      <c r="L9" s="348"/>
      <c r="M9" s="349"/>
      <c r="N9" s="350">
        <v>2519</v>
      </c>
      <c r="O9" s="351"/>
      <c r="P9" s="351"/>
      <c r="Q9" s="352">
        <v>2506</v>
      </c>
      <c r="R9" s="353"/>
      <c r="S9" s="353"/>
    </row>
    <row r="10" spans="1:21" ht="26.25" customHeight="1" x14ac:dyDescent="0.2">
      <c r="B10" s="342"/>
      <c r="C10" s="356"/>
      <c r="D10" s="161" t="s">
        <v>246</v>
      </c>
      <c r="E10" s="357">
        <f t="shared" ref="E10:P10" si="0">IF(COUNT(E5:E9)&gt;=1,SUM(E5:E9),"")</f>
        <v>2808</v>
      </c>
      <c r="F10" s="358" t="str">
        <f t="shared" si="0"/>
        <v/>
      </c>
      <c r="G10" s="358" t="str">
        <f t="shared" si="0"/>
        <v/>
      </c>
      <c r="H10" s="357">
        <f t="shared" si="0"/>
        <v>2798</v>
      </c>
      <c r="I10" s="359" t="str">
        <f t="shared" si="0"/>
        <v/>
      </c>
      <c r="J10" s="359" t="str">
        <f t="shared" si="0"/>
        <v/>
      </c>
      <c r="K10" s="357">
        <f t="shared" si="0"/>
        <v>2781</v>
      </c>
      <c r="L10" s="359" t="str">
        <f t="shared" si="0"/>
        <v/>
      </c>
      <c r="M10" s="359" t="str">
        <f t="shared" si="0"/>
        <v/>
      </c>
      <c r="N10" s="357">
        <f t="shared" si="0"/>
        <v>2749</v>
      </c>
      <c r="O10" s="359" t="str">
        <f t="shared" si="0"/>
        <v/>
      </c>
      <c r="P10" s="359" t="str">
        <f t="shared" si="0"/>
        <v/>
      </c>
      <c r="Q10" s="357">
        <f t="shared" ref="Q10:S10" si="1">IF(COUNT(Q5:Q9)&gt;=1,SUM(Q5:Q9),"")</f>
        <v>2737</v>
      </c>
      <c r="R10" s="359" t="str">
        <f t="shared" ref="R10" si="2">IF(COUNT(R5:R9)&gt;=1,SUM(R5:R9),"")</f>
        <v/>
      </c>
      <c r="S10" s="359" t="str">
        <f t="shared" si="1"/>
        <v/>
      </c>
    </row>
    <row r="11" spans="1:21" ht="21.75" hidden="1" customHeight="1" x14ac:dyDescent="0.2">
      <c r="B11" s="330" t="str">
        <f>ｼｰﾄ0!$C$4</f>
        <v>米沢盆地</v>
      </c>
      <c r="C11" s="360"/>
      <c r="D11" s="347" t="s">
        <v>199</v>
      </c>
      <c r="E11" s="361"/>
      <c r="F11" s="353"/>
      <c r="G11" s="353"/>
      <c r="H11" s="361"/>
      <c r="I11" s="353"/>
      <c r="J11" s="353"/>
      <c r="K11" s="361"/>
      <c r="L11" s="353"/>
      <c r="M11" s="353"/>
      <c r="N11" s="361"/>
      <c r="O11" s="353"/>
      <c r="P11" s="353"/>
      <c r="Q11" s="350"/>
      <c r="R11" s="353"/>
      <c r="S11" s="353"/>
    </row>
    <row r="12" spans="1:21" ht="21.75" hidden="1" customHeight="1" x14ac:dyDescent="0.2">
      <c r="B12" s="336"/>
      <c r="C12" s="362"/>
      <c r="D12" s="347" t="s">
        <v>19</v>
      </c>
      <c r="E12" s="361"/>
      <c r="F12" s="353"/>
      <c r="G12" s="353"/>
      <c r="H12" s="361"/>
      <c r="I12" s="353"/>
      <c r="J12" s="353"/>
      <c r="K12" s="361"/>
      <c r="L12" s="353"/>
      <c r="M12" s="353"/>
      <c r="N12" s="361"/>
      <c r="O12" s="353"/>
      <c r="P12" s="353"/>
      <c r="Q12" s="350"/>
      <c r="R12" s="353"/>
      <c r="S12" s="353"/>
    </row>
    <row r="13" spans="1:21" ht="21.75" hidden="1" customHeight="1" x14ac:dyDescent="0.2">
      <c r="B13" s="336"/>
      <c r="C13" s="362"/>
      <c r="D13" s="347" t="s">
        <v>18</v>
      </c>
      <c r="E13" s="361"/>
      <c r="F13" s="353"/>
      <c r="G13" s="353"/>
      <c r="H13" s="361"/>
      <c r="I13" s="353"/>
      <c r="J13" s="353"/>
      <c r="K13" s="361"/>
      <c r="L13" s="353"/>
      <c r="M13" s="353"/>
      <c r="N13" s="361"/>
      <c r="O13" s="353"/>
      <c r="P13" s="353"/>
      <c r="Q13" s="350"/>
      <c r="R13" s="353"/>
      <c r="S13" s="353"/>
    </row>
    <row r="14" spans="1:21" ht="21.75" hidden="1" customHeight="1" x14ac:dyDescent="0.2">
      <c r="B14" s="336"/>
      <c r="C14" s="362"/>
      <c r="D14" s="347" t="s">
        <v>200</v>
      </c>
      <c r="E14" s="361"/>
      <c r="F14" s="353"/>
      <c r="G14" s="353"/>
      <c r="H14" s="361"/>
      <c r="I14" s="353"/>
      <c r="J14" s="353"/>
      <c r="K14" s="361"/>
      <c r="L14" s="353"/>
      <c r="M14" s="353"/>
      <c r="N14" s="361"/>
      <c r="O14" s="353"/>
      <c r="P14" s="353"/>
      <c r="Q14" s="350"/>
      <c r="R14" s="353"/>
      <c r="S14" s="353"/>
    </row>
    <row r="15" spans="1:21" ht="21.75" hidden="1" customHeight="1" x14ac:dyDescent="0.2">
      <c r="B15" s="336"/>
      <c r="C15" s="362"/>
      <c r="D15" s="161" t="s">
        <v>51</v>
      </c>
      <c r="E15" s="361"/>
      <c r="F15" s="353"/>
      <c r="G15" s="353"/>
      <c r="H15" s="361"/>
      <c r="I15" s="353"/>
      <c r="J15" s="353"/>
      <c r="K15" s="361"/>
      <c r="L15" s="353"/>
      <c r="M15" s="353"/>
      <c r="N15" s="361"/>
      <c r="O15" s="353"/>
      <c r="P15" s="353"/>
      <c r="Q15" s="350"/>
      <c r="R15" s="353"/>
      <c r="S15" s="353"/>
    </row>
    <row r="16" spans="1:21" ht="26.25" hidden="1" customHeight="1" x14ac:dyDescent="0.2">
      <c r="B16" s="342"/>
      <c r="C16" s="363"/>
      <c r="D16" s="161" t="s">
        <v>247</v>
      </c>
      <c r="E16" s="357" t="str">
        <f t="shared" ref="E16:G16" si="3">IF(COUNT(E11:E15)&gt;=1,SUM(E11:E15),"")</f>
        <v/>
      </c>
      <c r="F16" s="359" t="str">
        <f t="shared" ref="F16" si="4">IF(COUNT(F11:F15)&gt;=1,SUM(F11:F15),"")</f>
        <v/>
      </c>
      <c r="G16" s="359" t="str">
        <f t="shared" si="3"/>
        <v/>
      </c>
      <c r="H16" s="357" t="str">
        <f t="shared" ref="H16:S16" si="5">IF(COUNT(H11:H15)&gt;=1,SUM(H11:H15),"")</f>
        <v/>
      </c>
      <c r="I16" s="358" t="str">
        <f t="shared" si="5"/>
        <v/>
      </c>
      <c r="J16" s="358" t="str">
        <f t="shared" si="5"/>
        <v/>
      </c>
      <c r="K16" s="357" t="str">
        <f t="shared" si="5"/>
        <v/>
      </c>
      <c r="L16" s="359" t="str">
        <f t="shared" si="5"/>
        <v/>
      </c>
      <c r="M16" s="359" t="str">
        <f t="shared" si="5"/>
        <v/>
      </c>
      <c r="N16" s="357" t="str">
        <f t="shared" si="5"/>
        <v/>
      </c>
      <c r="O16" s="359" t="str">
        <f t="shared" si="5"/>
        <v/>
      </c>
      <c r="P16" s="359" t="str">
        <f t="shared" si="5"/>
        <v/>
      </c>
      <c r="Q16" s="357" t="str">
        <f t="shared" si="5"/>
        <v/>
      </c>
      <c r="R16" s="359" t="str">
        <f t="shared" si="5"/>
        <v/>
      </c>
      <c r="S16" s="359" t="str">
        <f t="shared" si="5"/>
        <v/>
      </c>
    </row>
    <row r="17" spans="2:19" ht="21.75" hidden="1" customHeight="1" x14ac:dyDescent="0.2">
      <c r="B17" s="330" t="str">
        <f>ｼｰﾄ0!$C$4</f>
        <v>米沢盆地</v>
      </c>
      <c r="C17" s="346"/>
      <c r="D17" s="347" t="s">
        <v>199</v>
      </c>
      <c r="E17" s="361"/>
      <c r="F17" s="353"/>
      <c r="G17" s="353"/>
      <c r="H17" s="361"/>
      <c r="I17" s="353"/>
      <c r="J17" s="353"/>
      <c r="K17" s="361"/>
      <c r="L17" s="353"/>
      <c r="M17" s="353"/>
      <c r="N17" s="361"/>
      <c r="O17" s="353"/>
      <c r="P17" s="353"/>
      <c r="Q17" s="350"/>
      <c r="R17" s="353"/>
      <c r="S17" s="353"/>
    </row>
    <row r="18" spans="2:19" ht="21.75" hidden="1" customHeight="1" x14ac:dyDescent="0.2">
      <c r="B18" s="336"/>
      <c r="C18" s="364"/>
      <c r="D18" s="347" t="s">
        <v>19</v>
      </c>
      <c r="E18" s="361"/>
      <c r="F18" s="353"/>
      <c r="G18" s="353"/>
      <c r="H18" s="361"/>
      <c r="I18" s="353"/>
      <c r="J18" s="353"/>
      <c r="K18" s="361"/>
      <c r="L18" s="353"/>
      <c r="M18" s="353"/>
      <c r="N18" s="361"/>
      <c r="O18" s="353"/>
      <c r="P18" s="353"/>
      <c r="Q18" s="350"/>
      <c r="R18" s="353"/>
      <c r="S18" s="353"/>
    </row>
    <row r="19" spans="2:19" ht="21.75" hidden="1" customHeight="1" x14ac:dyDescent="0.2">
      <c r="B19" s="336"/>
      <c r="C19" s="364"/>
      <c r="D19" s="347" t="s">
        <v>18</v>
      </c>
      <c r="E19" s="361"/>
      <c r="F19" s="353"/>
      <c r="G19" s="353"/>
      <c r="H19" s="361"/>
      <c r="I19" s="353"/>
      <c r="J19" s="353"/>
      <c r="K19" s="361"/>
      <c r="L19" s="353"/>
      <c r="M19" s="353"/>
      <c r="N19" s="361"/>
      <c r="O19" s="353"/>
      <c r="P19" s="353"/>
      <c r="Q19" s="350"/>
      <c r="R19" s="353"/>
      <c r="S19" s="353"/>
    </row>
    <row r="20" spans="2:19" ht="21.75" hidden="1" customHeight="1" x14ac:dyDescent="0.2">
      <c r="B20" s="336"/>
      <c r="C20" s="364"/>
      <c r="D20" s="347" t="s">
        <v>200</v>
      </c>
      <c r="E20" s="361"/>
      <c r="F20" s="353"/>
      <c r="G20" s="353"/>
      <c r="H20" s="361"/>
      <c r="I20" s="353"/>
      <c r="J20" s="353"/>
      <c r="K20" s="361"/>
      <c r="L20" s="353"/>
      <c r="M20" s="353"/>
      <c r="N20" s="361"/>
      <c r="O20" s="353"/>
      <c r="P20" s="353"/>
      <c r="Q20" s="350"/>
      <c r="R20" s="353"/>
      <c r="S20" s="353"/>
    </row>
    <row r="21" spans="2:19" ht="21.75" hidden="1" customHeight="1" x14ac:dyDescent="0.2">
      <c r="B21" s="336"/>
      <c r="C21" s="364"/>
      <c r="D21" s="161" t="s">
        <v>51</v>
      </c>
      <c r="E21" s="361"/>
      <c r="F21" s="353"/>
      <c r="G21" s="353"/>
      <c r="H21" s="361"/>
      <c r="I21" s="353"/>
      <c r="J21" s="353"/>
      <c r="K21" s="361"/>
      <c r="L21" s="353"/>
      <c r="M21" s="353"/>
      <c r="N21" s="361"/>
      <c r="O21" s="353"/>
      <c r="P21" s="353"/>
      <c r="Q21" s="350"/>
      <c r="R21" s="353"/>
      <c r="S21" s="353"/>
    </row>
    <row r="22" spans="2:19" ht="26.25" hidden="1" customHeight="1" x14ac:dyDescent="0.2">
      <c r="B22" s="342"/>
      <c r="C22" s="365"/>
      <c r="D22" s="161" t="s">
        <v>248</v>
      </c>
      <c r="E22" s="350" t="str">
        <f t="shared" ref="E22:G22" si="6">IF(COUNT(E17:E21)&gt;=1,SUM(E17:E21),"")</f>
        <v/>
      </c>
      <c r="F22" s="351" t="str">
        <f t="shared" ref="F22" si="7">IF(COUNT(F17:F21)&gt;=1,SUM(F17:F21),"")</f>
        <v/>
      </c>
      <c r="G22" s="351" t="str">
        <f t="shared" si="6"/>
        <v/>
      </c>
      <c r="H22" s="350" t="str">
        <f t="shared" ref="H22:S22" si="8">IF(COUNT(H17:H21)&gt;=1,SUM(H17:H21),"")</f>
        <v/>
      </c>
      <c r="I22" s="366" t="str">
        <f t="shared" si="8"/>
        <v/>
      </c>
      <c r="J22" s="366" t="str">
        <f t="shared" si="8"/>
        <v/>
      </c>
      <c r="K22" s="350" t="str">
        <f t="shared" si="8"/>
        <v/>
      </c>
      <c r="L22" s="351" t="str">
        <f t="shared" si="8"/>
        <v/>
      </c>
      <c r="M22" s="351" t="str">
        <f t="shared" si="8"/>
        <v/>
      </c>
      <c r="N22" s="350" t="str">
        <f t="shared" si="8"/>
        <v/>
      </c>
      <c r="O22" s="351" t="str">
        <f t="shared" si="8"/>
        <v/>
      </c>
      <c r="P22" s="351" t="str">
        <f t="shared" si="8"/>
        <v/>
      </c>
      <c r="Q22" s="350" t="str">
        <f t="shared" si="8"/>
        <v/>
      </c>
      <c r="R22" s="351" t="str">
        <f t="shared" si="8"/>
        <v/>
      </c>
      <c r="S22" s="351" t="str">
        <f t="shared" si="8"/>
        <v/>
      </c>
    </row>
    <row r="23" spans="2:19" ht="22.5" hidden="1" customHeight="1" x14ac:dyDescent="0.2">
      <c r="B23" s="330" t="str">
        <f>ｼｰﾄ0!$C$4</f>
        <v>米沢盆地</v>
      </c>
      <c r="C23" s="346"/>
      <c r="D23" s="347" t="s">
        <v>199</v>
      </c>
      <c r="E23" s="361"/>
      <c r="F23" s="353"/>
      <c r="G23" s="353"/>
      <c r="H23" s="361"/>
      <c r="I23" s="353"/>
      <c r="J23" s="353"/>
      <c r="K23" s="361"/>
      <c r="L23" s="353"/>
      <c r="M23" s="353"/>
      <c r="N23" s="361"/>
      <c r="O23" s="353"/>
      <c r="P23" s="353"/>
      <c r="Q23" s="350"/>
      <c r="R23" s="353"/>
      <c r="S23" s="353"/>
    </row>
    <row r="24" spans="2:19" ht="22.5" hidden="1" customHeight="1" x14ac:dyDescent="0.2">
      <c r="B24" s="336"/>
      <c r="C24" s="364"/>
      <c r="D24" s="347" t="s">
        <v>19</v>
      </c>
      <c r="E24" s="361"/>
      <c r="F24" s="353"/>
      <c r="G24" s="353"/>
      <c r="H24" s="361"/>
      <c r="I24" s="353"/>
      <c r="J24" s="353"/>
      <c r="K24" s="361"/>
      <c r="L24" s="353"/>
      <c r="M24" s="353"/>
      <c r="N24" s="361"/>
      <c r="O24" s="353"/>
      <c r="P24" s="353"/>
      <c r="Q24" s="350"/>
      <c r="R24" s="353"/>
      <c r="S24" s="353"/>
    </row>
    <row r="25" spans="2:19" ht="22.5" hidden="1" customHeight="1" x14ac:dyDescent="0.2">
      <c r="B25" s="336"/>
      <c r="C25" s="364"/>
      <c r="D25" s="347" t="s">
        <v>18</v>
      </c>
      <c r="E25" s="361"/>
      <c r="F25" s="353"/>
      <c r="G25" s="353"/>
      <c r="H25" s="361"/>
      <c r="I25" s="353"/>
      <c r="J25" s="353"/>
      <c r="K25" s="361"/>
      <c r="L25" s="353"/>
      <c r="M25" s="353"/>
      <c r="N25" s="361"/>
      <c r="O25" s="353"/>
      <c r="P25" s="353"/>
      <c r="Q25" s="350"/>
      <c r="R25" s="353"/>
      <c r="S25" s="353"/>
    </row>
    <row r="26" spans="2:19" ht="22.5" hidden="1" customHeight="1" x14ac:dyDescent="0.2">
      <c r="B26" s="336"/>
      <c r="C26" s="364"/>
      <c r="D26" s="347" t="s">
        <v>200</v>
      </c>
      <c r="E26" s="361"/>
      <c r="F26" s="353"/>
      <c r="G26" s="353"/>
      <c r="H26" s="361"/>
      <c r="I26" s="353"/>
      <c r="J26" s="353"/>
      <c r="K26" s="361"/>
      <c r="L26" s="353"/>
      <c r="M26" s="353"/>
      <c r="N26" s="361"/>
      <c r="O26" s="353"/>
      <c r="P26" s="353"/>
      <c r="Q26" s="350"/>
      <c r="R26" s="353"/>
      <c r="S26" s="353"/>
    </row>
    <row r="27" spans="2:19" ht="22.5" hidden="1" customHeight="1" x14ac:dyDescent="0.2">
      <c r="B27" s="336"/>
      <c r="C27" s="364"/>
      <c r="D27" s="161" t="s">
        <v>51</v>
      </c>
      <c r="E27" s="361"/>
      <c r="F27" s="353"/>
      <c r="G27" s="353"/>
      <c r="H27" s="361"/>
      <c r="I27" s="353"/>
      <c r="J27" s="353"/>
      <c r="K27" s="361"/>
      <c r="L27" s="353"/>
      <c r="M27" s="353"/>
      <c r="N27" s="361"/>
      <c r="O27" s="353"/>
      <c r="P27" s="353"/>
      <c r="Q27" s="350"/>
      <c r="R27" s="353"/>
      <c r="S27" s="353"/>
    </row>
    <row r="28" spans="2:19" ht="25.5" hidden="1" customHeight="1" x14ac:dyDescent="0.2">
      <c r="B28" s="342"/>
      <c r="C28" s="365"/>
      <c r="D28" s="161" t="s">
        <v>249</v>
      </c>
      <c r="E28" s="350" t="str">
        <f t="shared" ref="E28:G28" si="9">IF(COUNT(E23:E27)&gt;=1,SUM(E23:E27),"")</f>
        <v/>
      </c>
      <c r="F28" s="351" t="str">
        <f t="shared" ref="F28" si="10">IF(COUNT(F23:F27)&gt;=1,SUM(F23:F27),"")</f>
        <v/>
      </c>
      <c r="G28" s="351" t="str">
        <f t="shared" si="9"/>
        <v/>
      </c>
      <c r="H28" s="350" t="str">
        <f t="shared" ref="H28:S28" si="11">IF(COUNT(H23:H27)&gt;=1,SUM(H23:H27),"")</f>
        <v/>
      </c>
      <c r="I28" s="366" t="str">
        <f t="shared" si="11"/>
        <v/>
      </c>
      <c r="J28" s="366" t="str">
        <f t="shared" si="11"/>
        <v/>
      </c>
      <c r="K28" s="350" t="str">
        <f t="shared" si="11"/>
        <v/>
      </c>
      <c r="L28" s="351" t="str">
        <f t="shared" si="11"/>
        <v/>
      </c>
      <c r="M28" s="351" t="str">
        <f t="shared" si="11"/>
        <v/>
      </c>
      <c r="N28" s="350" t="str">
        <f t="shared" si="11"/>
        <v/>
      </c>
      <c r="O28" s="351" t="str">
        <f t="shared" si="11"/>
        <v/>
      </c>
      <c r="P28" s="351" t="str">
        <f t="shared" si="11"/>
        <v/>
      </c>
      <c r="Q28" s="350" t="str">
        <f t="shared" si="11"/>
        <v/>
      </c>
      <c r="R28" s="351" t="str">
        <f t="shared" si="11"/>
        <v/>
      </c>
      <c r="S28" s="351" t="str">
        <f t="shared" si="11"/>
        <v/>
      </c>
    </row>
    <row r="29" spans="2:19" ht="21.75" hidden="1" customHeight="1" x14ac:dyDescent="0.2">
      <c r="B29" s="330" t="str">
        <f>ｼｰﾄ0!$C$4</f>
        <v>米沢盆地</v>
      </c>
      <c r="C29" s="346"/>
      <c r="D29" s="347" t="s">
        <v>199</v>
      </c>
      <c r="E29" s="361"/>
      <c r="F29" s="353"/>
      <c r="G29" s="353"/>
      <c r="H29" s="361"/>
      <c r="I29" s="353"/>
      <c r="J29" s="353"/>
      <c r="K29" s="361"/>
      <c r="L29" s="353"/>
      <c r="M29" s="353"/>
      <c r="N29" s="361"/>
      <c r="O29" s="353"/>
      <c r="P29" s="353"/>
      <c r="Q29" s="350"/>
      <c r="R29" s="353"/>
      <c r="S29" s="353"/>
    </row>
    <row r="30" spans="2:19" ht="21.75" hidden="1" customHeight="1" x14ac:dyDescent="0.2">
      <c r="B30" s="336"/>
      <c r="C30" s="354"/>
      <c r="D30" s="347" t="s">
        <v>19</v>
      </c>
      <c r="E30" s="361"/>
      <c r="F30" s="353"/>
      <c r="G30" s="353"/>
      <c r="H30" s="361"/>
      <c r="I30" s="353"/>
      <c r="J30" s="353"/>
      <c r="K30" s="361"/>
      <c r="L30" s="353"/>
      <c r="M30" s="353"/>
      <c r="N30" s="361"/>
      <c r="O30" s="353"/>
      <c r="P30" s="353"/>
      <c r="Q30" s="350"/>
      <c r="R30" s="353"/>
      <c r="S30" s="353"/>
    </row>
    <row r="31" spans="2:19" ht="21.75" hidden="1" customHeight="1" x14ac:dyDescent="0.2">
      <c r="B31" s="336"/>
      <c r="C31" s="354"/>
      <c r="D31" s="347" t="s">
        <v>18</v>
      </c>
      <c r="E31" s="361"/>
      <c r="F31" s="353"/>
      <c r="G31" s="353"/>
      <c r="H31" s="361"/>
      <c r="I31" s="353"/>
      <c r="J31" s="353"/>
      <c r="K31" s="361"/>
      <c r="L31" s="353"/>
      <c r="M31" s="353"/>
      <c r="N31" s="361"/>
      <c r="O31" s="353"/>
      <c r="P31" s="353"/>
      <c r="Q31" s="350"/>
      <c r="R31" s="353"/>
      <c r="S31" s="353"/>
    </row>
    <row r="32" spans="2:19" ht="21.75" hidden="1" customHeight="1" x14ac:dyDescent="0.2">
      <c r="B32" s="336"/>
      <c r="C32" s="354"/>
      <c r="D32" s="347" t="s">
        <v>200</v>
      </c>
      <c r="E32" s="361"/>
      <c r="F32" s="353"/>
      <c r="G32" s="353"/>
      <c r="H32" s="361"/>
      <c r="I32" s="353"/>
      <c r="J32" s="353"/>
      <c r="K32" s="361"/>
      <c r="L32" s="353"/>
      <c r="M32" s="353"/>
      <c r="N32" s="361"/>
      <c r="O32" s="353"/>
      <c r="P32" s="353"/>
      <c r="Q32" s="350"/>
      <c r="R32" s="353"/>
      <c r="S32" s="353"/>
    </row>
    <row r="33" spans="2:19" ht="21.75" hidden="1" customHeight="1" x14ac:dyDescent="0.2">
      <c r="B33" s="336"/>
      <c r="C33" s="354"/>
      <c r="D33" s="161" t="s">
        <v>51</v>
      </c>
      <c r="E33" s="361"/>
      <c r="F33" s="353"/>
      <c r="G33" s="353"/>
      <c r="H33" s="361"/>
      <c r="I33" s="353"/>
      <c r="J33" s="353"/>
      <c r="K33" s="361"/>
      <c r="L33" s="353"/>
      <c r="M33" s="353"/>
      <c r="N33" s="361"/>
      <c r="O33" s="353"/>
      <c r="P33" s="353"/>
      <c r="Q33" s="350"/>
      <c r="R33" s="353"/>
      <c r="S33" s="353"/>
    </row>
    <row r="34" spans="2:19" ht="25.5" hidden="1" customHeight="1" x14ac:dyDescent="0.2">
      <c r="B34" s="342"/>
      <c r="C34" s="356"/>
      <c r="D34" s="367" t="s">
        <v>250</v>
      </c>
      <c r="E34" s="350" t="str">
        <f t="shared" ref="E34:G34" si="12">IF(COUNT(E29:E33)&gt;=1,SUM(E29:E33),"")</f>
        <v/>
      </c>
      <c r="F34" s="351" t="str">
        <f t="shared" ref="F34" si="13">IF(COUNT(F29:F33)&gt;=1,SUM(F29:F33),"")</f>
        <v/>
      </c>
      <c r="G34" s="351" t="str">
        <f t="shared" si="12"/>
        <v/>
      </c>
      <c r="H34" s="350" t="str">
        <f t="shared" ref="H34:S34" si="14">IF(COUNT(H29:H33)&gt;=1,SUM(H29:H33),"")</f>
        <v/>
      </c>
      <c r="I34" s="366" t="str">
        <f t="shared" si="14"/>
        <v/>
      </c>
      <c r="J34" s="366" t="str">
        <f t="shared" si="14"/>
        <v/>
      </c>
      <c r="K34" s="350" t="str">
        <f t="shared" si="14"/>
        <v/>
      </c>
      <c r="L34" s="351" t="str">
        <f t="shared" si="14"/>
        <v/>
      </c>
      <c r="M34" s="351" t="str">
        <f t="shared" si="14"/>
        <v/>
      </c>
      <c r="N34" s="350" t="str">
        <f t="shared" si="14"/>
        <v/>
      </c>
      <c r="O34" s="351" t="str">
        <f t="shared" si="14"/>
        <v/>
      </c>
      <c r="P34" s="351" t="str">
        <f t="shared" si="14"/>
        <v/>
      </c>
      <c r="Q34" s="350" t="str">
        <f t="shared" si="14"/>
        <v/>
      </c>
      <c r="R34" s="351" t="str">
        <f t="shared" si="14"/>
        <v/>
      </c>
      <c r="S34" s="351" t="str">
        <f t="shared" si="14"/>
        <v/>
      </c>
    </row>
    <row r="35" spans="2:19" ht="21.75" hidden="1" customHeight="1" x14ac:dyDescent="0.2">
      <c r="B35" s="330" t="str">
        <f>ｼｰﾄ0!$C$4</f>
        <v>米沢盆地</v>
      </c>
      <c r="C35" s="346"/>
      <c r="D35" s="347" t="s">
        <v>199</v>
      </c>
      <c r="E35" s="361"/>
      <c r="F35" s="353"/>
      <c r="G35" s="353"/>
      <c r="H35" s="361"/>
      <c r="I35" s="353"/>
      <c r="J35" s="353"/>
      <c r="K35" s="361"/>
      <c r="L35" s="353"/>
      <c r="M35" s="353"/>
      <c r="N35" s="361"/>
      <c r="O35" s="353"/>
      <c r="P35" s="353"/>
      <c r="Q35" s="350"/>
      <c r="R35" s="353"/>
      <c r="S35" s="353"/>
    </row>
    <row r="36" spans="2:19" ht="21.75" hidden="1" customHeight="1" x14ac:dyDescent="0.2">
      <c r="B36" s="336"/>
      <c r="C36" s="354"/>
      <c r="D36" s="347" t="s">
        <v>19</v>
      </c>
      <c r="E36" s="361"/>
      <c r="F36" s="353"/>
      <c r="G36" s="353"/>
      <c r="H36" s="361"/>
      <c r="I36" s="353"/>
      <c r="J36" s="353"/>
      <c r="K36" s="361"/>
      <c r="L36" s="353"/>
      <c r="M36" s="353"/>
      <c r="N36" s="361"/>
      <c r="O36" s="353"/>
      <c r="P36" s="353"/>
      <c r="Q36" s="350"/>
      <c r="R36" s="353"/>
      <c r="S36" s="353"/>
    </row>
    <row r="37" spans="2:19" ht="21.75" hidden="1" customHeight="1" x14ac:dyDescent="0.2">
      <c r="B37" s="336"/>
      <c r="C37" s="354"/>
      <c r="D37" s="347" t="s">
        <v>18</v>
      </c>
      <c r="E37" s="361"/>
      <c r="F37" s="353"/>
      <c r="G37" s="353"/>
      <c r="H37" s="361"/>
      <c r="I37" s="353"/>
      <c r="J37" s="353"/>
      <c r="K37" s="361"/>
      <c r="L37" s="353"/>
      <c r="M37" s="353"/>
      <c r="N37" s="361"/>
      <c r="O37" s="353"/>
      <c r="P37" s="353"/>
      <c r="Q37" s="350"/>
      <c r="R37" s="353"/>
      <c r="S37" s="353"/>
    </row>
    <row r="38" spans="2:19" ht="21.75" hidden="1" customHeight="1" x14ac:dyDescent="0.2">
      <c r="B38" s="336"/>
      <c r="C38" s="354"/>
      <c r="D38" s="347" t="s">
        <v>200</v>
      </c>
      <c r="E38" s="361"/>
      <c r="F38" s="353"/>
      <c r="G38" s="353"/>
      <c r="H38" s="361"/>
      <c r="I38" s="353"/>
      <c r="J38" s="353"/>
      <c r="K38" s="361"/>
      <c r="L38" s="353"/>
      <c r="M38" s="353"/>
      <c r="N38" s="361"/>
      <c r="O38" s="353"/>
      <c r="P38" s="353"/>
      <c r="Q38" s="350"/>
      <c r="R38" s="353"/>
      <c r="S38" s="353"/>
    </row>
    <row r="39" spans="2:19" ht="21.75" hidden="1" customHeight="1" x14ac:dyDescent="0.2">
      <c r="B39" s="336"/>
      <c r="C39" s="354"/>
      <c r="D39" s="161" t="s">
        <v>51</v>
      </c>
      <c r="E39" s="361"/>
      <c r="F39" s="353"/>
      <c r="G39" s="353"/>
      <c r="H39" s="361"/>
      <c r="I39" s="353"/>
      <c r="J39" s="353"/>
      <c r="K39" s="361"/>
      <c r="L39" s="353"/>
      <c r="M39" s="353"/>
      <c r="N39" s="361"/>
      <c r="O39" s="353"/>
      <c r="P39" s="353"/>
      <c r="Q39" s="350"/>
      <c r="R39" s="353"/>
      <c r="S39" s="353"/>
    </row>
    <row r="40" spans="2:19" ht="25.5" hidden="1" customHeight="1" x14ac:dyDescent="0.2">
      <c r="B40" s="342"/>
      <c r="C40" s="356"/>
      <c r="D40" s="161" t="s">
        <v>251</v>
      </c>
      <c r="E40" s="350" t="str">
        <f t="shared" ref="E40:G40" si="15">IF(COUNT(E35:E39)&gt;=1,SUM(E35:E39),"")</f>
        <v/>
      </c>
      <c r="F40" s="351" t="str">
        <f t="shared" ref="F40" si="16">IF(COUNT(F35:F39)&gt;=1,SUM(F35:F39),"")</f>
        <v/>
      </c>
      <c r="G40" s="351" t="str">
        <f t="shared" si="15"/>
        <v/>
      </c>
      <c r="H40" s="350" t="str">
        <f t="shared" ref="H40:S40" si="17">IF(COUNT(H35:H39)&gt;=1,SUM(H35:H39),"")</f>
        <v/>
      </c>
      <c r="I40" s="366" t="str">
        <f t="shared" si="17"/>
        <v/>
      </c>
      <c r="J40" s="366" t="str">
        <f t="shared" si="17"/>
        <v/>
      </c>
      <c r="K40" s="350" t="str">
        <f t="shared" si="17"/>
        <v/>
      </c>
      <c r="L40" s="351" t="str">
        <f t="shared" si="17"/>
        <v/>
      </c>
      <c r="M40" s="351" t="str">
        <f t="shared" si="17"/>
        <v/>
      </c>
      <c r="N40" s="350" t="str">
        <f t="shared" si="17"/>
        <v/>
      </c>
      <c r="O40" s="351" t="str">
        <f t="shared" si="17"/>
        <v/>
      </c>
      <c r="P40" s="351" t="str">
        <f t="shared" si="17"/>
        <v/>
      </c>
      <c r="Q40" s="350" t="str">
        <f t="shared" si="17"/>
        <v/>
      </c>
      <c r="R40" s="351" t="str">
        <f t="shared" si="17"/>
        <v/>
      </c>
      <c r="S40" s="351" t="str">
        <f t="shared" si="17"/>
        <v/>
      </c>
    </row>
    <row r="41" spans="2:19" ht="21.75" hidden="1" customHeight="1" x14ac:dyDescent="0.2">
      <c r="B41" s="330" t="str">
        <f>ｼｰﾄ0!$C$4</f>
        <v>米沢盆地</v>
      </c>
      <c r="C41" s="346"/>
      <c r="D41" s="347" t="s">
        <v>199</v>
      </c>
      <c r="E41" s="361"/>
      <c r="F41" s="353"/>
      <c r="G41" s="353"/>
      <c r="H41" s="361"/>
      <c r="I41" s="353"/>
      <c r="J41" s="353"/>
      <c r="K41" s="361"/>
      <c r="L41" s="353"/>
      <c r="M41" s="353"/>
      <c r="N41" s="361"/>
      <c r="O41" s="353"/>
      <c r="P41" s="353"/>
      <c r="Q41" s="350"/>
      <c r="R41" s="353"/>
      <c r="S41" s="353"/>
    </row>
    <row r="42" spans="2:19" ht="21.75" hidden="1" customHeight="1" x14ac:dyDescent="0.2">
      <c r="B42" s="336"/>
      <c r="C42" s="364"/>
      <c r="D42" s="347" t="s">
        <v>19</v>
      </c>
      <c r="E42" s="361"/>
      <c r="F42" s="353"/>
      <c r="G42" s="353"/>
      <c r="H42" s="361"/>
      <c r="I42" s="353"/>
      <c r="J42" s="353"/>
      <c r="K42" s="361"/>
      <c r="L42" s="353"/>
      <c r="M42" s="353"/>
      <c r="N42" s="361"/>
      <c r="O42" s="353"/>
      <c r="P42" s="353"/>
      <c r="Q42" s="350"/>
      <c r="R42" s="353"/>
      <c r="S42" s="353"/>
    </row>
    <row r="43" spans="2:19" ht="21.75" hidden="1" customHeight="1" x14ac:dyDescent="0.2">
      <c r="B43" s="336"/>
      <c r="C43" s="364"/>
      <c r="D43" s="347" t="s">
        <v>18</v>
      </c>
      <c r="E43" s="361"/>
      <c r="F43" s="353"/>
      <c r="G43" s="353"/>
      <c r="H43" s="361"/>
      <c r="I43" s="353"/>
      <c r="J43" s="353"/>
      <c r="K43" s="361"/>
      <c r="L43" s="353"/>
      <c r="M43" s="353"/>
      <c r="N43" s="361"/>
      <c r="O43" s="353"/>
      <c r="P43" s="353"/>
      <c r="Q43" s="350"/>
      <c r="R43" s="353"/>
      <c r="S43" s="353"/>
    </row>
    <row r="44" spans="2:19" ht="21.75" hidden="1" customHeight="1" x14ac:dyDescent="0.2">
      <c r="B44" s="336"/>
      <c r="C44" s="364"/>
      <c r="D44" s="347" t="s">
        <v>200</v>
      </c>
      <c r="E44" s="361"/>
      <c r="F44" s="353"/>
      <c r="G44" s="353"/>
      <c r="H44" s="361"/>
      <c r="I44" s="353"/>
      <c r="J44" s="353"/>
      <c r="K44" s="361"/>
      <c r="L44" s="353"/>
      <c r="M44" s="353"/>
      <c r="N44" s="361"/>
      <c r="O44" s="353"/>
      <c r="P44" s="353"/>
      <c r="Q44" s="350"/>
      <c r="R44" s="353"/>
      <c r="S44" s="353"/>
    </row>
    <row r="45" spans="2:19" ht="21.75" hidden="1" customHeight="1" x14ac:dyDescent="0.2">
      <c r="B45" s="336"/>
      <c r="C45" s="364"/>
      <c r="D45" s="161" t="s">
        <v>51</v>
      </c>
      <c r="E45" s="361"/>
      <c r="F45" s="353"/>
      <c r="G45" s="353"/>
      <c r="H45" s="361"/>
      <c r="I45" s="353"/>
      <c r="J45" s="353"/>
      <c r="K45" s="361"/>
      <c r="L45" s="353"/>
      <c r="M45" s="353"/>
      <c r="N45" s="361"/>
      <c r="O45" s="353"/>
      <c r="P45" s="353"/>
      <c r="Q45" s="350"/>
      <c r="R45" s="353"/>
      <c r="S45" s="353"/>
    </row>
    <row r="46" spans="2:19" ht="23.25" hidden="1" customHeight="1" x14ac:dyDescent="0.2">
      <c r="B46" s="342"/>
      <c r="C46" s="365"/>
      <c r="D46" s="161" t="s">
        <v>252</v>
      </c>
      <c r="E46" s="350" t="str">
        <f t="shared" ref="E46:G46" si="18">IF(COUNT(E41:E45)&gt;=1,SUM(E41:E45),"")</f>
        <v/>
      </c>
      <c r="F46" s="351" t="str">
        <f t="shared" ref="F46" si="19">IF(COUNT(F41:F45)&gt;=1,SUM(F41:F45),"")</f>
        <v/>
      </c>
      <c r="G46" s="351" t="str">
        <f t="shared" si="18"/>
        <v/>
      </c>
      <c r="H46" s="350" t="str">
        <f t="shared" ref="H46:S46" si="20">IF(COUNT(H41:H45)&gt;=1,SUM(H41:H45),"")</f>
        <v/>
      </c>
      <c r="I46" s="366" t="str">
        <f t="shared" si="20"/>
        <v/>
      </c>
      <c r="J46" s="366" t="str">
        <f t="shared" si="20"/>
        <v/>
      </c>
      <c r="K46" s="350" t="str">
        <f t="shared" si="20"/>
        <v/>
      </c>
      <c r="L46" s="351" t="str">
        <f t="shared" si="20"/>
        <v/>
      </c>
      <c r="M46" s="351" t="str">
        <f t="shared" si="20"/>
        <v/>
      </c>
      <c r="N46" s="350" t="str">
        <f t="shared" si="20"/>
        <v/>
      </c>
      <c r="O46" s="351" t="str">
        <f t="shared" si="20"/>
        <v/>
      </c>
      <c r="P46" s="351" t="str">
        <f t="shared" si="20"/>
        <v/>
      </c>
      <c r="Q46" s="350" t="str">
        <f t="shared" si="20"/>
        <v/>
      </c>
      <c r="R46" s="351" t="str">
        <f t="shared" si="20"/>
        <v/>
      </c>
      <c r="S46" s="351" t="str">
        <f t="shared" si="20"/>
        <v/>
      </c>
    </row>
    <row r="47" spans="2:19" ht="21.75" hidden="1" customHeight="1" x14ac:dyDescent="0.2">
      <c r="B47" s="330" t="str">
        <f>ｼｰﾄ0!$C$4</f>
        <v>米沢盆地</v>
      </c>
      <c r="C47" s="346"/>
      <c r="D47" s="347" t="s">
        <v>199</v>
      </c>
      <c r="E47" s="361"/>
      <c r="F47" s="353"/>
      <c r="G47" s="353"/>
      <c r="H47" s="361"/>
      <c r="I47" s="353"/>
      <c r="J47" s="353"/>
      <c r="K47" s="352"/>
      <c r="L47" s="353"/>
      <c r="M47" s="353"/>
      <c r="N47" s="352"/>
      <c r="O47" s="353"/>
      <c r="P47" s="353"/>
      <c r="Q47" s="350"/>
      <c r="R47" s="353"/>
      <c r="S47" s="353"/>
    </row>
    <row r="48" spans="2:19" ht="21.75" hidden="1" customHeight="1" x14ac:dyDescent="0.2">
      <c r="B48" s="336"/>
      <c r="C48" s="354"/>
      <c r="D48" s="347" t="s">
        <v>19</v>
      </c>
      <c r="E48" s="361"/>
      <c r="F48" s="353"/>
      <c r="G48" s="353"/>
      <c r="H48" s="361"/>
      <c r="I48" s="353"/>
      <c r="J48" s="353"/>
      <c r="K48" s="352"/>
      <c r="L48" s="353"/>
      <c r="M48" s="353"/>
      <c r="N48" s="352"/>
      <c r="O48" s="353"/>
      <c r="P48" s="353"/>
      <c r="Q48" s="350"/>
      <c r="R48" s="353"/>
      <c r="S48" s="353"/>
    </row>
    <row r="49" spans="2:19" ht="21.75" hidden="1" customHeight="1" x14ac:dyDescent="0.2">
      <c r="B49" s="336"/>
      <c r="C49" s="354"/>
      <c r="D49" s="347" t="s">
        <v>18</v>
      </c>
      <c r="E49" s="361"/>
      <c r="F49" s="353"/>
      <c r="G49" s="353"/>
      <c r="H49" s="361"/>
      <c r="I49" s="353"/>
      <c r="J49" s="353"/>
      <c r="K49" s="352"/>
      <c r="L49" s="353"/>
      <c r="M49" s="353"/>
      <c r="N49" s="352"/>
      <c r="O49" s="353"/>
      <c r="P49" s="353"/>
      <c r="Q49" s="350"/>
      <c r="R49" s="353"/>
      <c r="S49" s="353"/>
    </row>
    <row r="50" spans="2:19" ht="21.75" hidden="1" customHeight="1" x14ac:dyDescent="0.2">
      <c r="B50" s="336"/>
      <c r="C50" s="354"/>
      <c r="D50" s="347" t="s">
        <v>200</v>
      </c>
      <c r="E50" s="361"/>
      <c r="F50" s="353"/>
      <c r="G50" s="353"/>
      <c r="H50" s="361"/>
      <c r="I50" s="353"/>
      <c r="J50" s="353"/>
      <c r="K50" s="352"/>
      <c r="L50" s="353"/>
      <c r="M50" s="353"/>
      <c r="N50" s="352"/>
      <c r="O50" s="353"/>
      <c r="P50" s="353"/>
      <c r="Q50" s="350"/>
      <c r="R50" s="353"/>
      <c r="S50" s="353"/>
    </row>
    <row r="51" spans="2:19" ht="21.75" hidden="1" customHeight="1" x14ac:dyDescent="0.2">
      <c r="B51" s="336"/>
      <c r="C51" s="354"/>
      <c r="D51" s="161" t="s">
        <v>51</v>
      </c>
      <c r="E51" s="361"/>
      <c r="F51" s="353"/>
      <c r="G51" s="353"/>
      <c r="H51" s="361"/>
      <c r="I51" s="353"/>
      <c r="J51" s="353"/>
      <c r="K51" s="352"/>
      <c r="L51" s="353"/>
      <c r="M51" s="353"/>
      <c r="N51" s="352"/>
      <c r="O51" s="353"/>
      <c r="P51" s="353"/>
      <c r="Q51" s="350"/>
      <c r="R51" s="353"/>
      <c r="S51" s="353"/>
    </row>
    <row r="52" spans="2:19" ht="15.75" hidden="1" customHeight="1" thickBot="1" x14ac:dyDescent="0.25">
      <c r="B52" s="368"/>
      <c r="C52" s="369"/>
      <c r="D52" s="370" t="s">
        <v>253</v>
      </c>
      <c r="E52" s="350" t="str">
        <f t="shared" ref="E52:G52" si="21">IF(COUNT(E47:E51)&gt;=1,SUM(E47:E51),"")</f>
        <v/>
      </c>
      <c r="F52" s="351" t="str">
        <f t="shared" ref="F52" si="22">IF(COUNT(F47:F51)&gt;=1,SUM(F47:F51),"")</f>
        <v/>
      </c>
      <c r="G52" s="351" t="str">
        <f t="shared" si="21"/>
        <v/>
      </c>
      <c r="H52" s="350" t="str">
        <f t="shared" ref="H52:S52" si="23">IF(COUNT(H47:H51)&gt;=1,SUM(H47:H51),"")</f>
        <v/>
      </c>
      <c r="I52" s="366" t="str">
        <f>IF(COUNT(I47:I51)&gt;=1,SUM(I47:I51),"")</f>
        <v/>
      </c>
      <c r="J52" s="366" t="str">
        <f t="shared" si="23"/>
        <v/>
      </c>
      <c r="K52" s="350" t="str">
        <f t="shared" si="23"/>
        <v/>
      </c>
      <c r="L52" s="351" t="str">
        <f t="shared" si="23"/>
        <v/>
      </c>
      <c r="M52" s="351" t="str">
        <f t="shared" si="23"/>
        <v/>
      </c>
      <c r="N52" s="350" t="str">
        <f t="shared" si="23"/>
        <v/>
      </c>
      <c r="O52" s="351" t="str">
        <f t="shared" si="23"/>
        <v/>
      </c>
      <c r="P52" s="351" t="str">
        <f t="shared" si="23"/>
        <v/>
      </c>
      <c r="Q52" s="350" t="str">
        <f t="shared" si="23"/>
        <v/>
      </c>
      <c r="R52" s="351" t="str">
        <f t="shared" si="23"/>
        <v/>
      </c>
      <c r="S52" s="351" t="str">
        <f t="shared" si="23"/>
        <v/>
      </c>
    </row>
    <row r="53" spans="2:19" ht="21.75" hidden="1" customHeight="1" thickTop="1" x14ac:dyDescent="0.2">
      <c r="B53" s="371" t="s">
        <v>231</v>
      </c>
      <c r="C53" s="372"/>
      <c r="D53" s="373" t="s">
        <v>199</v>
      </c>
      <c r="E53" s="374">
        <f>IF(COUNT(E5,E11,E17,E23,E29,E35,E41,E47)&gt;=1,SUM(E5,E11,E17,E23,E29,E35,E41,E47),"")</f>
        <v>139</v>
      </c>
      <c r="F53" s="374" t="str">
        <f t="shared" ref="F53:S53" si="24">IF(COUNT(F5,F11,F17,F23,F29,F35,F41,F47)&gt;=1,SUM(F5,F11,F17,F23,F29,F35,F41,F47),"")</f>
        <v/>
      </c>
      <c r="G53" s="374" t="str">
        <f t="shared" si="24"/>
        <v/>
      </c>
      <c r="H53" s="374">
        <f t="shared" si="24"/>
        <v>136</v>
      </c>
      <c r="I53" s="374" t="str">
        <f t="shared" si="24"/>
        <v/>
      </c>
      <c r="J53" s="374" t="str">
        <f t="shared" si="24"/>
        <v/>
      </c>
      <c r="K53" s="374">
        <f t="shared" si="24"/>
        <v>129</v>
      </c>
      <c r="L53" s="374" t="str">
        <f t="shared" si="24"/>
        <v/>
      </c>
      <c r="M53" s="374" t="str">
        <f t="shared" si="24"/>
        <v/>
      </c>
      <c r="N53" s="374">
        <f t="shared" si="24"/>
        <v>125</v>
      </c>
      <c r="O53" s="374" t="str">
        <f t="shared" si="24"/>
        <v/>
      </c>
      <c r="P53" s="374" t="str">
        <f t="shared" si="24"/>
        <v/>
      </c>
      <c r="Q53" s="374">
        <f t="shared" si="24"/>
        <v>126</v>
      </c>
      <c r="R53" s="374" t="str">
        <f t="shared" si="24"/>
        <v/>
      </c>
      <c r="S53" s="374" t="str">
        <f t="shared" si="24"/>
        <v/>
      </c>
    </row>
    <row r="54" spans="2:19" ht="21.75" hidden="1" customHeight="1" x14ac:dyDescent="0.2">
      <c r="B54" s="375"/>
      <c r="C54" s="376"/>
      <c r="D54" s="347" t="s">
        <v>19</v>
      </c>
      <c r="E54" s="374">
        <f t="shared" ref="E54:S54" si="25">IF(COUNT(E6,E12,E18,E24,E30,E36,E42,E48)&gt;=1,SUM(E6,E12,E18,E24,E30,E36,E42,E48),"")</f>
        <v>0</v>
      </c>
      <c r="F54" s="374" t="str">
        <f t="shared" si="25"/>
        <v/>
      </c>
      <c r="G54" s="374" t="str">
        <f t="shared" si="25"/>
        <v/>
      </c>
      <c r="H54" s="374">
        <f t="shared" si="25"/>
        <v>0</v>
      </c>
      <c r="I54" s="374" t="str">
        <f t="shared" si="25"/>
        <v/>
      </c>
      <c r="J54" s="374" t="str">
        <f t="shared" si="25"/>
        <v/>
      </c>
      <c r="K54" s="374">
        <f t="shared" si="25"/>
        <v>0</v>
      </c>
      <c r="L54" s="374" t="str">
        <f t="shared" si="25"/>
        <v/>
      </c>
      <c r="M54" s="374" t="str">
        <f t="shared" si="25"/>
        <v/>
      </c>
      <c r="N54" s="374">
        <f t="shared" si="25"/>
        <v>0</v>
      </c>
      <c r="O54" s="374" t="str">
        <f t="shared" si="25"/>
        <v/>
      </c>
      <c r="P54" s="374" t="str">
        <f t="shared" si="25"/>
        <v/>
      </c>
      <c r="Q54" s="374">
        <f t="shared" si="25"/>
        <v>0</v>
      </c>
      <c r="R54" s="374" t="str">
        <f t="shared" si="25"/>
        <v/>
      </c>
      <c r="S54" s="374" t="str">
        <f t="shared" si="25"/>
        <v/>
      </c>
    </row>
    <row r="55" spans="2:19" ht="21.75" hidden="1" customHeight="1" x14ac:dyDescent="0.2">
      <c r="B55" s="375"/>
      <c r="C55" s="376"/>
      <c r="D55" s="347" t="s">
        <v>18</v>
      </c>
      <c r="E55" s="374">
        <f t="shared" ref="E55:S55" si="26">IF(COUNT(E7,E13,E19,E25,E31,E37,E43,E49)&gt;=1,SUM(E7,E13,E19,E25,E31,E37,E43,E49),"")</f>
        <v>2</v>
      </c>
      <c r="F55" s="374" t="str">
        <f t="shared" si="26"/>
        <v/>
      </c>
      <c r="G55" s="374" t="str">
        <f t="shared" si="26"/>
        <v/>
      </c>
      <c r="H55" s="374">
        <f t="shared" si="26"/>
        <v>2</v>
      </c>
      <c r="I55" s="374" t="str">
        <f t="shared" si="26"/>
        <v/>
      </c>
      <c r="J55" s="374" t="str">
        <f t="shared" si="26"/>
        <v/>
      </c>
      <c r="K55" s="374">
        <f t="shared" si="26"/>
        <v>2</v>
      </c>
      <c r="L55" s="374" t="str">
        <f t="shared" si="26"/>
        <v/>
      </c>
      <c r="M55" s="374" t="str">
        <f t="shared" si="26"/>
        <v/>
      </c>
      <c r="N55" s="374">
        <f t="shared" si="26"/>
        <v>2</v>
      </c>
      <c r="O55" s="374" t="str">
        <f t="shared" si="26"/>
        <v/>
      </c>
      <c r="P55" s="374" t="str">
        <f t="shared" si="26"/>
        <v/>
      </c>
      <c r="Q55" s="374">
        <f t="shared" si="26"/>
        <v>2</v>
      </c>
      <c r="R55" s="374" t="str">
        <f t="shared" si="26"/>
        <v/>
      </c>
      <c r="S55" s="374" t="str">
        <f t="shared" si="26"/>
        <v/>
      </c>
    </row>
    <row r="56" spans="2:19" ht="21.75" hidden="1" customHeight="1" x14ac:dyDescent="0.2">
      <c r="B56" s="375"/>
      <c r="C56" s="376"/>
      <c r="D56" s="347" t="s">
        <v>200</v>
      </c>
      <c r="E56" s="374">
        <f t="shared" ref="E56:S56" si="27">IF(COUNT(E8,E14,E20,E26,E32,E38,E44,E50)&gt;=1,SUM(E8,E14,E20,E26,E32,E38,E44,E50),"")</f>
        <v>117</v>
      </c>
      <c r="F56" s="374" t="str">
        <f t="shared" si="27"/>
        <v/>
      </c>
      <c r="G56" s="374" t="str">
        <f t="shared" si="27"/>
        <v/>
      </c>
      <c r="H56" s="374">
        <f t="shared" si="27"/>
        <v>114</v>
      </c>
      <c r="I56" s="374" t="str">
        <f t="shared" si="27"/>
        <v/>
      </c>
      <c r="J56" s="374" t="str">
        <f t="shared" si="27"/>
        <v/>
      </c>
      <c r="K56" s="374">
        <f t="shared" si="27"/>
        <v>106</v>
      </c>
      <c r="L56" s="374" t="str">
        <f t="shared" si="27"/>
        <v/>
      </c>
      <c r="M56" s="374" t="str">
        <f t="shared" si="27"/>
        <v/>
      </c>
      <c r="N56" s="374">
        <f t="shared" si="27"/>
        <v>103</v>
      </c>
      <c r="O56" s="374" t="str">
        <f t="shared" si="27"/>
        <v/>
      </c>
      <c r="P56" s="374" t="str">
        <f t="shared" si="27"/>
        <v/>
      </c>
      <c r="Q56" s="374">
        <f t="shared" si="27"/>
        <v>103</v>
      </c>
      <c r="R56" s="374" t="str">
        <f t="shared" si="27"/>
        <v/>
      </c>
      <c r="S56" s="374" t="str">
        <f t="shared" si="27"/>
        <v/>
      </c>
    </row>
    <row r="57" spans="2:19" ht="21.75" hidden="1" customHeight="1" x14ac:dyDescent="0.2">
      <c r="B57" s="375"/>
      <c r="C57" s="376"/>
      <c r="D57" s="161" t="s">
        <v>51</v>
      </c>
      <c r="E57" s="374">
        <f>IF(COUNT(E9,E15,E21,E27,E33,E39,E45,E51)&gt;=1,SUM(E9,E15,E21,E27,E33,E39,E45,E51),"")</f>
        <v>2550</v>
      </c>
      <c r="F57" s="374" t="str">
        <f t="shared" ref="F57:S57" si="28">IF(COUNT(F9,F15,F21,F27,F33,F39,F45,F51)&gt;=1,SUM(F9,F15,F21,F27,F33,F39,F45,F51),"")</f>
        <v/>
      </c>
      <c r="G57" s="374" t="str">
        <f t="shared" si="28"/>
        <v/>
      </c>
      <c r="H57" s="374">
        <f t="shared" si="28"/>
        <v>2546</v>
      </c>
      <c r="I57" s="374" t="str">
        <f t="shared" si="28"/>
        <v/>
      </c>
      <c r="J57" s="374" t="str">
        <f t="shared" si="28"/>
        <v/>
      </c>
      <c r="K57" s="374">
        <f t="shared" si="28"/>
        <v>2544</v>
      </c>
      <c r="L57" s="374" t="str">
        <f t="shared" si="28"/>
        <v/>
      </c>
      <c r="M57" s="374" t="str">
        <f t="shared" si="28"/>
        <v/>
      </c>
      <c r="N57" s="374">
        <f t="shared" si="28"/>
        <v>2519</v>
      </c>
      <c r="O57" s="374" t="str">
        <f t="shared" si="28"/>
        <v/>
      </c>
      <c r="P57" s="374" t="str">
        <f>IF(COUNT(P9,P15,P21,P27,P33,P39,P45,P51)&gt;=1,SUM(P9,P15,P21,P27,P33,P39,P45,P51),"")</f>
        <v/>
      </c>
      <c r="Q57" s="374">
        <f t="shared" si="28"/>
        <v>2506</v>
      </c>
      <c r="R57" s="374" t="str">
        <f t="shared" si="28"/>
        <v/>
      </c>
      <c r="S57" s="374" t="str">
        <f t="shared" si="28"/>
        <v/>
      </c>
    </row>
    <row r="58" spans="2:19" ht="32.25" hidden="1" customHeight="1" x14ac:dyDescent="0.2">
      <c r="B58" s="377"/>
      <c r="C58" s="378"/>
      <c r="D58" s="161" t="s">
        <v>221</v>
      </c>
      <c r="E58" s="351">
        <f>SUM(E53:E57)</f>
        <v>2808</v>
      </c>
      <c r="F58" s="351">
        <f t="shared" ref="F58:S58" si="29">SUM(F53:F57)</f>
        <v>0</v>
      </c>
      <c r="G58" s="351">
        <f t="shared" si="29"/>
        <v>0</v>
      </c>
      <c r="H58" s="351">
        <f t="shared" si="29"/>
        <v>2798</v>
      </c>
      <c r="I58" s="351">
        <f t="shared" si="29"/>
        <v>0</v>
      </c>
      <c r="J58" s="351">
        <f t="shared" si="29"/>
        <v>0</v>
      </c>
      <c r="K58" s="351">
        <f t="shared" si="29"/>
        <v>2781</v>
      </c>
      <c r="L58" s="351">
        <f t="shared" si="29"/>
        <v>0</v>
      </c>
      <c r="M58" s="351">
        <f t="shared" si="29"/>
        <v>0</v>
      </c>
      <c r="N58" s="351">
        <f t="shared" si="29"/>
        <v>2749</v>
      </c>
      <c r="O58" s="351">
        <f t="shared" si="29"/>
        <v>0</v>
      </c>
      <c r="P58" s="351">
        <f t="shared" si="29"/>
        <v>0</v>
      </c>
      <c r="Q58" s="351">
        <f t="shared" si="29"/>
        <v>2737</v>
      </c>
      <c r="R58" s="351">
        <f t="shared" si="29"/>
        <v>0</v>
      </c>
      <c r="S58" s="351">
        <f t="shared" si="29"/>
        <v>0</v>
      </c>
    </row>
    <row r="59" spans="2:19" x14ac:dyDescent="0.2">
      <c r="J59" s="379"/>
    </row>
    <row r="60" spans="2:19" ht="44.5" x14ac:dyDescent="0.2">
      <c r="C60" s="326" t="s">
        <v>259</v>
      </c>
      <c r="D60" s="380"/>
      <c r="E60" s="381"/>
      <c r="F60" s="379"/>
      <c r="G60" s="379" t="s">
        <v>228</v>
      </c>
      <c r="H60" s="382" t="s">
        <v>260</v>
      </c>
      <c r="I60" s="383"/>
      <c r="J60" s="383"/>
      <c r="K60" s="382"/>
      <c r="L60" s="379"/>
      <c r="M60" s="384"/>
      <c r="N60" s="385"/>
      <c r="O60" s="385"/>
      <c r="P60" s="386"/>
      <c r="Q60" s="386"/>
      <c r="R60" s="386"/>
      <c r="S60" s="386"/>
    </row>
    <row r="61" spans="2:19" ht="28.5" customHeight="1" x14ac:dyDescent="0.2">
      <c r="D61" s="183" t="s">
        <v>17</v>
      </c>
      <c r="E61" s="387"/>
      <c r="F61" s="388"/>
      <c r="G61" s="388"/>
      <c r="H61" s="389"/>
      <c r="I61" s="388"/>
      <c r="J61" s="388"/>
      <c r="K61" s="389"/>
      <c r="L61" s="388"/>
      <c r="M61" s="390"/>
      <c r="N61" s="385"/>
      <c r="O61" s="385"/>
      <c r="P61" s="386"/>
      <c r="Q61" s="386"/>
      <c r="R61" s="386"/>
      <c r="S61" s="386"/>
    </row>
    <row r="62" spans="2:19" ht="28.5" customHeight="1" x14ac:dyDescent="0.2">
      <c r="D62" s="183" t="s">
        <v>19</v>
      </c>
      <c r="E62" s="387"/>
      <c r="F62" s="388"/>
      <c r="G62" s="388"/>
      <c r="H62" s="389"/>
      <c r="I62" s="388"/>
      <c r="J62" s="388"/>
      <c r="K62" s="389"/>
      <c r="L62" s="388"/>
      <c r="M62" s="390"/>
      <c r="N62" s="385"/>
      <c r="O62" s="385"/>
      <c r="P62" s="386"/>
      <c r="Q62" s="386"/>
      <c r="R62" s="386"/>
      <c r="S62" s="386"/>
    </row>
    <row r="63" spans="2:19" ht="28.5" customHeight="1" x14ac:dyDescent="0.2">
      <c r="D63" s="183" t="s">
        <v>18</v>
      </c>
      <c r="E63" s="387"/>
      <c r="F63" s="388"/>
      <c r="G63" s="388"/>
      <c r="H63" s="389"/>
      <c r="I63" s="388"/>
      <c r="J63" s="388"/>
      <c r="K63" s="389"/>
      <c r="L63" s="388"/>
      <c r="M63" s="390"/>
      <c r="N63" s="385"/>
      <c r="O63" s="385"/>
      <c r="P63" s="386"/>
      <c r="Q63" s="386"/>
      <c r="R63" s="386"/>
      <c r="S63" s="386"/>
    </row>
    <row r="64" spans="2:19" ht="28.5" customHeight="1" x14ac:dyDescent="0.2">
      <c r="D64" s="183" t="s">
        <v>229</v>
      </c>
      <c r="E64" s="387"/>
      <c r="F64" s="388"/>
      <c r="G64" s="388"/>
      <c r="H64" s="389"/>
      <c r="I64" s="388"/>
      <c r="J64" s="388"/>
      <c r="K64" s="389"/>
      <c r="L64" s="388"/>
      <c r="M64" s="390"/>
      <c r="N64" s="385"/>
      <c r="O64" s="385"/>
      <c r="P64" s="386"/>
      <c r="Q64" s="386"/>
      <c r="R64" s="386"/>
      <c r="S64" s="386"/>
    </row>
    <row r="65" spans="4:13" ht="21" customHeight="1" x14ac:dyDescent="0.2">
      <c r="D65" s="391"/>
    </row>
    <row r="66" spans="4:13" ht="18" customHeight="1" x14ac:dyDescent="0.2">
      <c r="D66" s="197" t="s">
        <v>263</v>
      </c>
    </row>
    <row r="67" spans="4:13" ht="21" customHeight="1" x14ac:dyDescent="0.2">
      <c r="D67" s="169" t="s">
        <v>262</v>
      </c>
      <c r="E67" s="392"/>
      <c r="F67" s="393"/>
      <c r="G67" s="393"/>
      <c r="H67" s="393"/>
      <c r="I67" s="393"/>
      <c r="J67" s="393"/>
      <c r="K67" s="393"/>
      <c r="L67" s="393"/>
      <c r="M67" s="394"/>
    </row>
    <row r="68" spans="4:13" ht="23.25" customHeight="1" x14ac:dyDescent="0.2">
      <c r="D68" s="395"/>
      <c r="E68" s="392"/>
      <c r="F68" s="393"/>
      <c r="G68" s="393"/>
      <c r="H68" s="393"/>
      <c r="I68" s="393"/>
      <c r="J68" s="393"/>
      <c r="K68" s="393"/>
      <c r="L68" s="393"/>
      <c r="M68" s="394"/>
    </row>
    <row r="69" spans="4:13" ht="20.25" customHeight="1" x14ac:dyDescent="0.2">
      <c r="D69" s="395"/>
      <c r="E69" s="392"/>
      <c r="F69" s="393"/>
      <c r="G69" s="393"/>
      <c r="H69" s="393"/>
      <c r="I69" s="393"/>
      <c r="J69" s="393"/>
      <c r="K69" s="393"/>
      <c r="L69" s="393"/>
      <c r="M69" s="394"/>
    </row>
    <row r="70" spans="4:13" ht="20.25" customHeight="1" x14ac:dyDescent="0.2">
      <c r="D70" s="163"/>
      <c r="E70" s="392"/>
      <c r="F70" s="393"/>
      <c r="G70" s="393"/>
      <c r="H70" s="393"/>
      <c r="I70" s="393"/>
      <c r="J70" s="393"/>
      <c r="K70" s="393"/>
      <c r="L70" s="393"/>
      <c r="M70" s="394"/>
    </row>
  </sheetData>
  <mergeCells count="31">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 ref="D67:D70"/>
    <mergeCell ref="E68:M68"/>
    <mergeCell ref="E69:M69"/>
    <mergeCell ref="E70:M70"/>
    <mergeCell ref="N60:S60"/>
    <mergeCell ref="N61:S61"/>
    <mergeCell ref="N62:S62"/>
    <mergeCell ref="N63:S63"/>
    <mergeCell ref="N64:S64"/>
    <mergeCell ref="E67:M67"/>
    <mergeCell ref="C5:C10"/>
    <mergeCell ref="C47:C52"/>
    <mergeCell ref="C29:C34"/>
    <mergeCell ref="C35:C40"/>
    <mergeCell ref="D2:D4"/>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
  <sheetViews>
    <sheetView workbookViewId="0">
      <selection activeCell="J8" sqref="J8"/>
    </sheetView>
  </sheetViews>
  <sheetFormatPr defaultRowHeight="13" x14ac:dyDescent="0.2"/>
  <cols>
    <col min="1" max="1" width="8.6328125" customWidth="1"/>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