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582AC25E-A9EF-430E-8CA7-43427A9EF124}" xr6:coauthVersionLast="47" xr6:coauthVersionMax="47" xr10:uidLastSave="{00000000-0000-0000-0000-000000000000}"/>
  <bookViews>
    <workbookView xWindow="-15583" yWindow="763" windowWidth="14400" windowHeight="7363"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4" sheetId="126" r:id="rId7"/>
    <sheet name="ｼｰﾄ5" sheetId="57" r:id="rId8"/>
    <sheet name="ｼｰﾄ6" sheetId="207" r:id="rId9"/>
    <sheet name="Sheet1" sheetId="228" state="hidden" r:id="rId10"/>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5">ｼｰﾄ3!$A$1:$L$71</definedName>
    <definedName name="_xlnm.Print_Area" localSheetId="7">ｼｰﾄ5!$A$1:$H$48</definedName>
    <definedName name="_xlnm.Print_Area" localSheetId="8">ｼｰﾄ6!$A$1:$V$73</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207" l="1"/>
  <c r="B7" i="207"/>
  <c r="R12" i="207" l="1"/>
  <c r="A2" i="57" l="1"/>
  <c r="D11" i="128"/>
  <c r="I54" i="207"/>
  <c r="E55" i="207"/>
  <c r="S54" i="207"/>
  <c r="R54" i="207"/>
  <c r="Q54" i="207"/>
  <c r="P54" i="207"/>
  <c r="O54" i="207"/>
  <c r="N54" i="207"/>
  <c r="M54" i="207"/>
  <c r="L54" i="207"/>
  <c r="K54" i="207"/>
  <c r="J54" i="207"/>
  <c r="H54" i="207"/>
  <c r="G54" i="207"/>
  <c r="F54" i="207"/>
  <c r="E54" i="207"/>
  <c r="S48" i="207"/>
  <c r="R48" i="207"/>
  <c r="Q48" i="207"/>
  <c r="P48" i="207"/>
  <c r="O48" i="207"/>
  <c r="N48" i="207"/>
  <c r="M48" i="207"/>
  <c r="L48" i="207"/>
  <c r="K48" i="207"/>
  <c r="J48" i="207"/>
  <c r="I48" i="207"/>
  <c r="H48" i="207"/>
  <c r="G48" i="207"/>
  <c r="F48" i="207"/>
  <c r="E48" i="207"/>
  <c r="S42" i="207"/>
  <c r="R42" i="207"/>
  <c r="Q42" i="207"/>
  <c r="P42" i="207"/>
  <c r="O42" i="207"/>
  <c r="N42" i="207"/>
  <c r="M42" i="207"/>
  <c r="L42" i="207"/>
  <c r="K42" i="207"/>
  <c r="J42" i="207"/>
  <c r="I42" i="207"/>
  <c r="H42" i="207"/>
  <c r="G42" i="207"/>
  <c r="F42" i="207"/>
  <c r="E42" i="207"/>
  <c r="S36" i="207"/>
  <c r="R36" i="207"/>
  <c r="Q36" i="207"/>
  <c r="P36" i="207"/>
  <c r="O36" i="207"/>
  <c r="N36" i="207"/>
  <c r="M36" i="207"/>
  <c r="L36" i="207"/>
  <c r="K36" i="207"/>
  <c r="J36" i="207"/>
  <c r="I36" i="207"/>
  <c r="H36" i="207"/>
  <c r="G36" i="207"/>
  <c r="F36" i="207"/>
  <c r="E36" i="207"/>
  <c r="S30" i="207"/>
  <c r="R30" i="207"/>
  <c r="Q30" i="207"/>
  <c r="P30" i="207"/>
  <c r="O30" i="207"/>
  <c r="N30" i="207"/>
  <c r="M30" i="207"/>
  <c r="L30" i="207"/>
  <c r="K30" i="207"/>
  <c r="J30" i="207"/>
  <c r="I30" i="207"/>
  <c r="H30" i="207"/>
  <c r="G30" i="207"/>
  <c r="F30" i="207"/>
  <c r="E30" i="207"/>
  <c r="S24" i="207"/>
  <c r="R24" i="207"/>
  <c r="Q24" i="207"/>
  <c r="P24" i="207"/>
  <c r="O24" i="207"/>
  <c r="N24" i="207"/>
  <c r="M24" i="207"/>
  <c r="L24" i="207"/>
  <c r="K24" i="207"/>
  <c r="J24" i="207"/>
  <c r="I24" i="207"/>
  <c r="H24" i="207"/>
  <c r="G24" i="207"/>
  <c r="F24" i="207"/>
  <c r="E24" i="207"/>
  <c r="S18" i="207"/>
  <c r="R18" i="207"/>
  <c r="Q18" i="207"/>
  <c r="P18" i="207"/>
  <c r="O18" i="207"/>
  <c r="N18" i="207"/>
  <c r="M18" i="207"/>
  <c r="L18" i="207"/>
  <c r="K18" i="207"/>
  <c r="J18" i="207"/>
  <c r="I18" i="207"/>
  <c r="H18" i="207"/>
  <c r="G18" i="207"/>
  <c r="F18" i="207"/>
  <c r="E18" i="207"/>
  <c r="AO11" i="128"/>
  <c r="P59" i="207"/>
  <c r="D67" i="221"/>
  <c r="C67" i="221"/>
  <c r="D14" i="5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P57" i="207"/>
  <c r="Q57" i="207"/>
  <c r="R57" i="207"/>
  <c r="S57" i="207"/>
  <c r="E58" i="207"/>
  <c r="F58" i="207"/>
  <c r="G58" i="207"/>
  <c r="H58" i="207"/>
  <c r="I58" i="207"/>
  <c r="J58" i="207"/>
  <c r="K58" i="207"/>
  <c r="L58" i="207"/>
  <c r="M58" i="207"/>
  <c r="N58" i="207"/>
  <c r="O58" i="207"/>
  <c r="P58" i="207"/>
  <c r="Q58" i="207"/>
  <c r="R58" i="207"/>
  <c r="S58" i="207"/>
  <c r="E59" i="207"/>
  <c r="F59" i="207"/>
  <c r="G59" i="207"/>
  <c r="H59" i="207"/>
  <c r="I59" i="207"/>
  <c r="J59" i="207"/>
  <c r="K59" i="207"/>
  <c r="L59" i="207"/>
  <c r="M59" i="207"/>
  <c r="N59" i="207"/>
  <c r="O59" i="207"/>
  <c r="Q59" i="207"/>
  <c r="R59" i="207"/>
  <c r="S59" i="207"/>
  <c r="F55" i="207"/>
  <c r="G55" i="207"/>
  <c r="H55" i="207"/>
  <c r="I55" i="207"/>
  <c r="J55" i="207"/>
  <c r="K55" i="207"/>
  <c r="L55" i="207"/>
  <c r="M55" i="207"/>
  <c r="N55" i="207"/>
  <c r="O55" i="207"/>
  <c r="P55" i="207"/>
  <c r="Q55" i="207"/>
  <c r="R55" i="207"/>
  <c r="S55" i="207"/>
  <c r="G12" i="207"/>
  <c r="F12" i="207"/>
  <c r="E12" i="207"/>
  <c r="J12" i="207"/>
  <c r="I12" i="207"/>
  <c r="H12" i="207"/>
  <c r="M12" i="207"/>
  <c r="L12" i="207"/>
  <c r="K12" i="207"/>
  <c r="P12" i="207"/>
  <c r="O12" i="207"/>
  <c r="N12" i="207"/>
  <c r="S12" i="207"/>
  <c r="F15" i="57"/>
  <c r="E15" i="57"/>
  <c r="D15" i="57"/>
  <c r="F14" i="57"/>
  <c r="E14" i="57"/>
  <c r="J60" i="207" l="1"/>
  <c r="G60" i="207"/>
  <c r="M60" i="207"/>
  <c r="L60" i="207"/>
  <c r="S60" i="207"/>
  <c r="O60" i="207"/>
  <c r="F60" i="207"/>
  <c r="E60" i="207"/>
  <c r="P60" i="207"/>
  <c r="K60" i="207"/>
  <c r="I60" i="207"/>
  <c r="H60" i="207"/>
  <c r="N60" i="207"/>
  <c r="R60" i="207"/>
  <c r="Q60" i="207"/>
  <c r="B49" i="207"/>
  <c r="B43" i="207"/>
  <c r="B37" i="207"/>
  <c r="B31" i="207"/>
  <c r="B25" i="207"/>
  <c r="B19" i="207"/>
  <c r="B13" i="207"/>
  <c r="A3" i="207"/>
  <c r="F46" i="57"/>
  <c r="E46" i="57"/>
  <c r="D46" i="57"/>
  <c r="G45" i="57"/>
  <c r="G44" i="57"/>
  <c r="G43" i="57"/>
  <c r="G42" i="57"/>
  <c r="F37" i="57"/>
  <c r="AC11" i="128" s="1"/>
  <c r="E37" i="57"/>
  <c r="AB11" i="128" s="1"/>
  <c r="D37" i="57"/>
  <c r="AA11" i="128" s="1"/>
  <c r="G36" i="57"/>
  <c r="G35" i="57"/>
  <c r="G34" i="57"/>
  <c r="G33" i="57"/>
  <c r="B33" i="57"/>
  <c r="F29" i="57"/>
  <c r="E29" i="57"/>
  <c r="D29" i="57"/>
  <c r="F28" i="57"/>
  <c r="E28" i="57"/>
  <c r="D28" i="57"/>
  <c r="B6" i="57"/>
  <c r="B7" i="126"/>
  <c r="H79" i="221"/>
  <c r="G79" i="221"/>
  <c r="F79" i="221"/>
  <c r="E79" i="221"/>
  <c r="A21" i="221"/>
  <c r="A20" i="221"/>
  <c r="A19" i="221"/>
  <c r="A17" i="221"/>
  <c r="A16" i="221"/>
  <c r="A15" i="221"/>
  <c r="A13" i="221"/>
  <c r="A12" i="221"/>
  <c r="A11" i="221"/>
  <c r="A9" i="221"/>
  <c r="A8" i="221"/>
  <c r="A7" i="221"/>
  <c r="B3" i="221"/>
  <c r="B3"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7" i="221" l="1"/>
  <c r="S11" i="128" s="1"/>
  <c r="H67" i="221"/>
  <c r="V11" i="128" s="1"/>
  <c r="G67" i="221"/>
  <c r="U11" i="128" s="1"/>
  <c r="F67" i="221"/>
  <c r="T11" i="128" s="1"/>
  <c r="G37" i="57"/>
  <c r="G46" i="57"/>
  <c r="I79" i="221"/>
  <c r="I67" i="221" l="1"/>
  <c r="Y11" i="128" s="1"/>
</calcChain>
</file>

<file path=xl/sharedStrings.xml><?xml version="1.0" encoding="utf-8"?>
<sst xmlns="http://schemas.openxmlformats.org/spreadsheetml/2006/main" count="834" uniqueCount="549">
  <si>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</si>
  <si>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</si>
  <si>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</si>
  <si>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</si>
  <si>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</si>
  <si>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</si>
  <si>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</si>
  <si>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</si>
  <si>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</si>
  <si>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</si>
  <si>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</si>
  <si>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</si>
  <si>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</si>
  <si>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</si>
  <si>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</si>
  <si>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</si>
  <si>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</si>
  <si>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</si>
  <si>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</si>
  <si>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</si>
  <si>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公　共　施　設</t>
    <rPh sb="0" eb="1">
      <t>コウ</t>
    </rPh>
    <rPh sb="2" eb="3">
      <t>トモ</t>
    </rPh>
    <rPh sb="4" eb="5">
      <t>シ</t>
    </rPh>
    <rPh sb="6" eb="7">
      <t>セツ</t>
    </rPh>
    <phoneticPr fontId="4"/>
  </si>
  <si>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</si>
  <si>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</si>
  <si>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</si>
  <si>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</si>
  <si>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</si>
  <si>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</si>
  <si>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</si>
  <si>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</si>
  <si>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</si>
  <si>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</si>
  <si>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</si>
  <si>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被害に対する対策状況</t>
    <rPh sb="0" eb="2">
      <t>ヒガイ</t>
    </rPh>
    <rPh sb="3" eb="4">
      <t>タイ</t>
    </rPh>
    <rPh sb="6" eb="8">
      <t>タイサク</t>
    </rPh>
    <rPh sb="8" eb="10">
      <t>ジョウキョウ</t>
    </rPh>
    <phoneticPr fontId="4"/>
  </si>
  <si>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</si>
  <si>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</si>
  <si>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</si>
  <si>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</si>
  <si>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</si>
  <si>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</si>
  <si>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</si>
  <si>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地下水の塩水化</t>
    <rPh sb="6" eb="7">
      <t>カ</t>
    </rPh>
    <phoneticPr fontId="4"/>
  </si>
  <si>
    <t>建築物の破損または脆弱化</t>
    <rPh sb="4" eb="6">
      <t>ハソン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</si>
  <si>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</si>
  <si>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</si>
  <si>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</si>
  <si>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</si>
  <si>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</si>
  <si>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</si>
  <si>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</si>
  <si>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</si>
  <si>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直　　接　　被　　害</t>
    <phoneticPr fontId="4"/>
  </si>
  <si>
    <t>洪水・高潮の危険性大</t>
    <phoneticPr fontId="4"/>
  </si>
  <si>
    <t>排水不良</t>
    <phoneticPr fontId="4"/>
  </si>
  <si>
    <t>井戸等の抜け上がり</t>
    <phoneticPr fontId="4"/>
  </si>
  <si>
    <t>港湾・海岸施設の沈下　　　　　　</t>
    <phoneticPr fontId="4"/>
  </si>
  <si>
    <t>堤防・護岸等の沈下</t>
    <phoneticPr fontId="4"/>
  </si>
  <si>
    <t>埋設物の破損</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</si>
  <si>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</si>
  <si>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</si>
  <si>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</si>
  <si>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</si>
  <si>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</si>
  <si>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</si>
  <si>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</si>
  <si>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</si>
  <si>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</si>
  <si>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</si>
  <si>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</si>
  <si>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</si>
  <si>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</si>
  <si>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</si>
  <si>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</si>
  <si>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</si>
  <si>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</si>
  <si>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</si>
  <si>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</si>
  <si>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</si>
  <si>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</si>
  <si>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</si>
  <si>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</si>
  <si>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</si>
  <si>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</si>
  <si>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</si>
  <si>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</si>
  <si>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</si>
  <si>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</si>
  <si>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</si>
  <si>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</si>
  <si>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</si>
  <si>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</si>
  <si>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</si>
  <si>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</si>
  <si>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</si>
  <si>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</si>
  <si>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</si>
  <si>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</si>
  <si>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</si>
  <si>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</si>
  <si>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</si>
  <si>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</si>
  <si>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</si>
  <si>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</si>
  <si>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</si>
  <si>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</si>
  <si>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</si>
  <si>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</si>
  <si>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</si>
  <si>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</si>
  <si>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</si>
  <si>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</si>
  <si>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</si>
  <si>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</si>
  <si>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</si>
  <si>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</si>
  <si>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</si>
  <si>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</si>
  <si>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</si>
  <si>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</si>
  <si>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</si>
  <si>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</si>
  <si>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</si>
  <si>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</si>
  <si>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</si>
  <si>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</si>
  <si>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</si>
  <si>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</si>
  <si>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</si>
  <si>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</si>
  <si>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</si>
  <si>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</si>
  <si>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</si>
  <si>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</si>
  <si>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</si>
  <si>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</si>
  <si>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</si>
  <si>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</si>
  <si>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</si>
  <si>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</si>
  <si>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</si>
  <si>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</si>
  <si>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</si>
  <si>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</si>
  <si>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</si>
  <si>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</si>
  <si>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</si>
  <si>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</si>
  <si>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</si>
  <si>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</si>
  <si>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</si>
  <si>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</si>
  <si>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</si>
  <si>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</si>
  <si>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</si>
  <si>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</si>
  <si>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</si>
  <si>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</si>
  <si>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</si>
  <si>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</si>
  <si>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</si>
  <si>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</si>
  <si>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</si>
  <si>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</si>
  <si>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</si>
  <si>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</si>
  <si>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</si>
  <si>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</si>
  <si>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</si>
  <si>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</si>
  <si>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</si>
  <si>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</si>
  <si>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</si>
  <si>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</si>
  <si>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</si>
  <si>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</si>
  <si>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</si>
  <si>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</si>
  <si>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</si>
  <si>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</si>
  <si>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</si>
  <si>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</si>
  <si>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</si>
  <si>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</si>
  <si>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</si>
  <si>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</si>
  <si>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</si>
  <si>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</si>
  <si>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</si>
  <si>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</si>
  <si>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</si>
  <si>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</si>
  <si>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</si>
  <si>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</si>
  <si>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</si>
  <si>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</si>
  <si>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</si>
  <si>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</si>
  <si>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</si>
  <si>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</si>
  <si>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</si>
  <si>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</si>
  <si>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</si>
  <si>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</si>
  <si>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</si>
  <si>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</si>
  <si>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</si>
  <si>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</si>
  <si>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</si>
  <si>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</si>
  <si>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</si>
  <si>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</si>
  <si>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</si>
  <si>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</si>
  <si>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</si>
  <si>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</si>
  <si>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</si>
  <si>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</si>
  <si>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</si>
  <si>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</si>
  <si>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</si>
  <si>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</si>
  <si>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</si>
  <si>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</si>
  <si>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</si>
  <si>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</si>
  <si>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</si>
  <si>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</si>
  <si>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</si>
  <si>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</si>
  <si>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</si>
  <si>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</si>
  <si>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</si>
  <si>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</si>
  <si>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</si>
  <si>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</si>
  <si>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</si>
  <si>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</si>
  <si>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</si>
  <si>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</si>
  <si>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</si>
  <si>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</si>
  <si>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</si>
  <si>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</si>
  <si>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</si>
  <si>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</si>
  <si>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</si>
  <si>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</si>
  <si>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</si>
  <si>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</si>
  <si>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</si>
  <si>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</si>
  <si>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</si>
  <si>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</si>
  <si>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</si>
  <si>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</si>
  <si>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</si>
  <si>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</si>
  <si>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</si>
  <si>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</si>
  <si>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</si>
  <si>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</si>
  <si>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</si>
  <si>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</si>
  <si>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</si>
  <si>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</si>
  <si>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</si>
  <si>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</si>
  <si>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</si>
  <si>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</si>
  <si>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</si>
  <si>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</si>
  <si>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</si>
  <si>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</si>
  <si>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</si>
  <si>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</si>
  <si>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</si>
  <si>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</si>
  <si>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</si>
  <si>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</si>
  <si>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</si>
  <si>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</si>
  <si>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</si>
  <si>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&lt;記載の注意点&gt;</t>
    <rPh sb="1" eb="3">
      <t>キサイ</t>
    </rPh>
    <rPh sb="4" eb="7">
      <t>チュウイテン</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</si>
  <si>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</si>
  <si>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</si>
  <si>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</si>
  <si>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</si>
  <si>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</si>
  <si>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</si>
  <si>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</si>
  <si>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</si>
  <si>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</si>
  <si>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</si>
  <si>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</si>
  <si>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</si>
  <si>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</si>
  <si>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</si>
  <si>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</si>
  <si>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</si>
  <si>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</si>
  <si>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</si>
  <si>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</si>
  <si>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</si>
  <si>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</si>
  <si>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</si>
  <si>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</si>
  <si>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</si>
  <si>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</si>
  <si>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</si>
  <si>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</si>
  <si>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</si>
  <si>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</si>
  <si>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</si>
  <si>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</si>
  <si>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</si>
  <si>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</si>
  <si>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</si>
  <si>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</si>
  <si>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</si>
  <si>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</si>
  <si>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</si>
  <si>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</si>
  <si>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</si>
  <si>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</si>
  <si>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</si>
  <si>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</si>
  <si>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</si>
  <si>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</si>
  <si>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</si>
  <si>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</si>
  <si>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</si>
  <si>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</si>
  <si>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</si>
  <si>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</si>
  <si>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</si>
  <si>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</si>
  <si>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</si>
  <si>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</si>
  <si>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</si>
  <si>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</si>
  <si>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</si>
  <si>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４　水位低下等による被害の状況</t>
    <rPh sb="2" eb="4">
      <t>スイイ</t>
    </rPh>
    <rPh sb="4" eb="7">
      <t>テイカトウ</t>
    </rPh>
    <rPh sb="10" eb="12">
      <t>ヒガイ</t>
    </rPh>
    <rPh sb="13" eb="15">
      <t>ジョウキョウ</t>
    </rPh>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</si>
  <si>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</si>
  <si>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</si>
  <si>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</si>
  <si>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</si>
  <si>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</si>
  <si>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</si>
  <si>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被　害　別　対　策　状　況</t>
    <rPh sb="0" eb="1">
      <t>ヒ</t>
    </rPh>
    <rPh sb="2" eb="3">
      <t>ガイ</t>
    </rPh>
    <rPh sb="4" eb="5">
      <t>ベツ</t>
    </rPh>
    <rPh sb="6" eb="7">
      <t>タイ</t>
    </rPh>
    <rPh sb="8" eb="9">
      <t>サク</t>
    </rPh>
    <rPh sb="10" eb="11">
      <t>ジョウ</t>
    </rPh>
    <rPh sb="12" eb="13">
      <t>キョウ</t>
    </rPh>
    <phoneticPr fontId="4"/>
  </si>
  <si>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</si>
  <si>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</si>
  <si>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</si>
  <si>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</si>
  <si>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</si>
  <si>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</si>
  <si>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</si>
  <si>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</si>
  <si>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</si>
  <si>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</si>
  <si>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</si>
  <si>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</si>
  <si>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 ：令和４年度末時点において、過去の被害も含め一部対策を行っている。（すべての被害について対策が終了していない場合）</t>
  </si>
  <si>
    <t>△ ：令和４年度末時点において、過去の被害も含め対策は行っていない。（被害の大小に関係なくご記入願います。）</t>
  </si>
  <si>
    <t>●：これまでに発生したすべての被害について、令和４年度に対策を行い、被害が解消された。（令和３年度までに、すべての対策が終了していれば「（空欄）」になります。）</t>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</si>
  <si>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</si>
  <si>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</si>
  <si>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</si>
  <si>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</si>
  <si>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</si>
  <si>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※令和4年度に水準測量が実施された場合に記入して下さい</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</si>
  <si>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</si>
  <si>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</si>
  <si>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</si>
  <si>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</si>
  <si>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</si>
  <si>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（空欄）：「令和４年度に新たな被害が認められない場合」又は「令和3年度までに、これまでに発生したすべての被害について対策済みである場合」</t>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</si>
  <si>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</si>
  <si>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</si>
  <si>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</si>
  <si>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</si>
  <si>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</si>
  <si>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</si>
  <si>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</si>
  <si>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</si>
  <si>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</si>
  <si>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</si>
  <si>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</si>
  <si>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</si>
  <si>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</si>
  <si>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</si>
  <si>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</si>
  <si>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</si>
  <si>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</si>
  <si>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</si>
  <si>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</si>
  <si>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</si>
  <si>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</si>
  <si>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</si>
  <si>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</si>
  <si>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</si>
  <si>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</si>
  <si>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</si>
  <si>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</si>
  <si>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</si>
  <si>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</si>
  <si>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</si>
  <si>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</si>
  <si>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</si>
  <si>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</si>
  <si>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</si>
  <si>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</si>
  <si>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</si>
  <si>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</si>
  <si>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</si>
  <si>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</si>
  <si>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</si>
  <si>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</si>
  <si>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</si>
  <si>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</si>
  <si>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</si>
  <si>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</si>
  <si>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</si>
  <si>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</si>
  <si>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</si>
  <si>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</si>
  <si>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</si>
  <si>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</si>
  <si>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</si>
  <si>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</si>
  <si>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</si>
  <si>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</si>
  <si>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</si>
  <si>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</si>
  <si>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</si>
  <si>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</si>
  <si>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</si>
  <si>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</si>
  <si>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</si>
  <si>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</si>
  <si>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</si>
  <si>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</si>
  <si>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</si>
  <si>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</si>
  <si>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</si>
  <si>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</si>
  <si>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</si>
  <si>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</si>
  <si>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</si>
  <si>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</si>
  <si>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</si>
  <si>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</si>
  <si>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</si>
  <si>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</si>
  <si>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</si>
  <si>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</si>
  <si>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</si>
  <si>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</si>
  <si>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</si>
  <si>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</si>
  <si>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</si>
  <si>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</si>
  <si>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</si>
  <si>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</si>
  <si>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</si>
  <si>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</si>
  <si>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</si>
  <si>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</si>
  <si>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</si>
  <si>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</si>
  <si>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</si>
  <si>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</si>
  <si>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</si>
  <si>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</si>
  <si>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</si>
  <si>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</si>
  <si>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</si>
  <si>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</si>
  <si>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</si>
  <si>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</si>
  <si>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</si>
  <si>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</si>
  <si>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</si>
  <si>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</si>
  <si>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</si>
  <si>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青森県</t>
    <rPh sb="0" eb="3">
      <t>アオモリケン</t>
    </rPh>
    <phoneticPr fontId="4"/>
  </si>
  <si>
    <t>NO.8</t>
  </si>
  <si>
    <t>NO.39</t>
  </si>
  <si>
    <t>柏崎二丁目</t>
    <rPh sb="0" eb="5">
      <t>カシワザキニチョウメ</t>
    </rPh>
    <phoneticPr fontId="4"/>
  </si>
  <si>
    <t>尻内町</t>
    <rPh sb="0" eb="3">
      <t>シリウチマチ</t>
    </rPh>
    <phoneticPr fontId="4"/>
  </si>
  <si>
    <t>八戸市</t>
    <rPh sb="0" eb="3">
      <t>ハチノヘシ</t>
    </rPh>
    <phoneticPr fontId="4"/>
  </si>
  <si>
    <t>S50～R2</t>
  </si>
  <si>
    <t>H15～R2</t>
    <phoneticPr fontId="4"/>
  </si>
  <si>
    <t>R2～R2</t>
  </si>
  <si>
    <t>H28～R2</t>
  </si>
  <si>
    <t>R2</t>
    <phoneticPr fontId="4"/>
  </si>
  <si>
    <t>H20</t>
    <phoneticPr fontId="4"/>
  </si>
  <si>
    <t>１．沈下量の基準点は、八戸市水準基点（所在地：八戸市立大舘中学校敷地内)を基準とした値。</t>
    <phoneticPr fontId="4"/>
  </si>
  <si>
    <t>２．測量の基準日：10月1日</t>
    <phoneticPr fontId="4"/>
  </si>
  <si>
    <t>３．測量は３年ごとに実施</t>
    <phoneticPr fontId="4"/>
  </si>
  <si>
    <t>1号井</t>
    <rPh sb="1" eb="2">
      <t>ゴウ</t>
    </rPh>
    <rPh sb="2" eb="3">
      <t>イ</t>
    </rPh>
    <phoneticPr fontId="34"/>
  </si>
  <si>
    <t>2号井</t>
    <rPh sb="1" eb="2">
      <t>ゴウ</t>
    </rPh>
    <rPh sb="2" eb="3">
      <t>イ</t>
    </rPh>
    <phoneticPr fontId="34"/>
  </si>
  <si>
    <t>3号井</t>
    <rPh sb="1" eb="2">
      <t>ゴウ</t>
    </rPh>
    <rPh sb="2" eb="3">
      <t>イ</t>
    </rPh>
    <phoneticPr fontId="34"/>
  </si>
  <si>
    <t>4－A号井</t>
    <rPh sb="3" eb="4">
      <t>ゴウ</t>
    </rPh>
    <rPh sb="4" eb="5">
      <t>イ</t>
    </rPh>
    <phoneticPr fontId="34"/>
  </si>
  <si>
    <t>5号井</t>
    <rPh sb="1" eb="2">
      <t>ゴウ</t>
    </rPh>
    <rPh sb="2" eb="3">
      <t>イ</t>
    </rPh>
    <phoneticPr fontId="34"/>
  </si>
  <si>
    <t>6号井</t>
    <rPh sb="1" eb="2">
      <t>ゴウ</t>
    </rPh>
    <rPh sb="2" eb="3">
      <t>イ</t>
    </rPh>
    <phoneticPr fontId="34"/>
  </si>
  <si>
    <t>7号井</t>
    <rPh sb="1" eb="2">
      <t>ゴウ</t>
    </rPh>
    <rPh sb="2" eb="3">
      <t>イ</t>
    </rPh>
    <phoneticPr fontId="34"/>
  </si>
  <si>
    <t>青葉三丁目13-36</t>
    <rPh sb="0" eb="2">
      <t>アオバ</t>
    </rPh>
    <rPh sb="2" eb="5">
      <t>サンチョウメ</t>
    </rPh>
    <phoneticPr fontId="34"/>
  </si>
  <si>
    <t>尻内町字中根市2</t>
    <rPh sb="0" eb="3">
      <t>シリウチマチ</t>
    </rPh>
    <rPh sb="3" eb="4">
      <t>アザ</t>
    </rPh>
    <rPh sb="4" eb="5">
      <t>ナカ</t>
    </rPh>
    <rPh sb="5" eb="6">
      <t>ネ</t>
    </rPh>
    <rPh sb="6" eb="7">
      <t>イチ</t>
    </rPh>
    <phoneticPr fontId="34"/>
  </si>
  <si>
    <t>市川町字赤畑34-2</t>
    <rPh sb="0" eb="3">
      <t>イチカワマチ</t>
    </rPh>
    <rPh sb="3" eb="4">
      <t>アザ</t>
    </rPh>
    <rPh sb="4" eb="5">
      <t>アカ</t>
    </rPh>
    <rPh sb="5" eb="6">
      <t>ハタ</t>
    </rPh>
    <phoneticPr fontId="34"/>
  </si>
  <si>
    <t>柏崎二丁目5-31</t>
    <rPh sb="0" eb="2">
      <t>カシワザキ</t>
    </rPh>
    <rPh sb="2" eb="5">
      <t>ニチョウメ</t>
    </rPh>
    <phoneticPr fontId="34"/>
  </si>
  <si>
    <t>江陽二丁目19</t>
    <rPh sb="0" eb="2">
      <t>コウヨウ</t>
    </rPh>
    <rPh sb="2" eb="5">
      <t>ニチョウメ</t>
    </rPh>
    <phoneticPr fontId="34"/>
  </si>
  <si>
    <t>下長五丁目2</t>
    <rPh sb="0" eb="2">
      <t>シモナガ</t>
    </rPh>
    <rPh sb="2" eb="5">
      <t>ゴチョウメ</t>
    </rPh>
    <phoneticPr fontId="34"/>
  </si>
  <si>
    <t>市川町字古館30-1</t>
    <rPh sb="0" eb="3">
      <t>イチカワマチ</t>
    </rPh>
    <rPh sb="3" eb="4">
      <t>アザ</t>
    </rPh>
    <rPh sb="4" eb="6">
      <t>フルダテ</t>
    </rPh>
    <phoneticPr fontId="34"/>
  </si>
  <si>
    <t>85.30m～97.06m</t>
  </si>
  <si>
    <t>99.15m～122.30m</t>
  </si>
  <si>
    <t>122.94m～135.14m</t>
  </si>
  <si>
    <t>2.21m～5.23m</t>
  </si>
  <si>
    <t>35.30m～46.30m</t>
  </si>
  <si>
    <t>66.63m～74.70m</t>
  </si>
  <si>
    <t>114.45m～125.51m</t>
  </si>
  <si>
    <t>八戸市</t>
    <rPh sb="0" eb="2">
      <t>ハチノヘ</t>
    </rPh>
    <rPh sb="2" eb="3">
      <t>シ</t>
    </rPh>
    <phoneticPr fontId="34"/>
  </si>
  <si>
    <t>被圧地下水</t>
    <rPh sb="0" eb="1">
      <t>ヒ</t>
    </rPh>
    <rPh sb="1" eb="2">
      <t>アツ</t>
    </rPh>
    <rPh sb="2" eb="4">
      <t>チカ</t>
    </rPh>
    <rPh sb="4" eb="5">
      <t>スイ</t>
    </rPh>
    <phoneticPr fontId="34"/>
  </si>
  <si>
    <t>S52年度</t>
    <rPh sb="3" eb="5">
      <t>ネンド</t>
    </rPh>
    <phoneticPr fontId="34"/>
  </si>
  <si>
    <t>S55年度</t>
    <rPh sb="3" eb="5">
      <t>ネンド</t>
    </rPh>
    <phoneticPr fontId="34"/>
  </si>
  <si>
    <t>S56年度</t>
    <rPh sb="3" eb="5">
      <t>ネンド</t>
    </rPh>
    <phoneticPr fontId="34"/>
  </si>
  <si>
    <t>S57年度</t>
    <rPh sb="3" eb="5">
      <t>ネンド</t>
    </rPh>
    <phoneticPr fontId="34"/>
  </si>
  <si>
    <t>S58年度</t>
    <rPh sb="3" eb="5">
      <t>ネンド</t>
    </rPh>
    <phoneticPr fontId="34"/>
  </si>
  <si>
    <t>(S63年2月)6.63</t>
    <rPh sb="4" eb="5">
      <t>ネン</t>
    </rPh>
    <rPh sb="6" eb="7">
      <t>ガツ</t>
    </rPh>
    <phoneticPr fontId="34"/>
  </si>
  <si>
    <t>(S63年5月)1.58</t>
    <rPh sb="4" eb="5">
      <t>ネン</t>
    </rPh>
    <rPh sb="6" eb="7">
      <t>ガツ</t>
    </rPh>
    <phoneticPr fontId="34"/>
  </si>
  <si>
    <t>(H23年2月)10.46</t>
    <rPh sb="4" eb="5">
      <t>ネン</t>
    </rPh>
    <rPh sb="6" eb="7">
      <t>ガツ</t>
    </rPh>
    <phoneticPr fontId="34"/>
  </si>
  <si>
    <t>(S60年2月)1.74</t>
    <rPh sb="4" eb="5">
      <t>ネン</t>
    </rPh>
    <rPh sb="6" eb="7">
      <t>ガツ</t>
    </rPh>
    <phoneticPr fontId="34"/>
  </si>
  <si>
    <t>(S63年11月)5.20</t>
    <rPh sb="4" eb="5">
      <t>ネン</t>
    </rPh>
    <rPh sb="7" eb="8">
      <t>ガツ</t>
    </rPh>
    <phoneticPr fontId="34"/>
  </si>
  <si>
    <t>(S61年2月)4.03</t>
    <rPh sb="4" eb="5">
      <t>ネン</t>
    </rPh>
    <rPh sb="6" eb="7">
      <t>ガツ</t>
    </rPh>
    <phoneticPr fontId="34"/>
  </si>
  <si>
    <t>(S63年10月)13.50</t>
    <rPh sb="4" eb="5">
      <t>ネン</t>
    </rPh>
    <rPh sb="7" eb="8">
      <t>ガツ</t>
    </rPh>
    <phoneticPr fontId="34"/>
  </si>
  <si>
    <t>令和５年度解析予定</t>
    <rPh sb="0" eb="2">
      <t>レイワ</t>
    </rPh>
    <rPh sb="3" eb="5">
      <t>ネンド</t>
    </rPh>
    <rPh sb="5" eb="7">
      <t>カイセキ</t>
    </rPh>
    <rPh sb="7" eb="9">
      <t>ヨテイ</t>
    </rPh>
    <phoneticPr fontId="4"/>
  </si>
  <si>
    <t>1．地下水位は地表面下ｍ</t>
    <phoneticPr fontId="4"/>
  </si>
  <si>
    <t>2．水位は１時間毎測定値の月平均の最低水位</t>
    <phoneticPr fontId="4"/>
  </si>
  <si>
    <t>3．八戸地盤沈下観測井観測記録解析業務は、隔年で行っている。</t>
    <phoneticPr fontId="4"/>
  </si>
  <si>
    <t>△</t>
  </si>
  <si>
    <t>市要綱による地下水採取量等報告書　　年間採取量=日採取量×365日で算出</t>
    <rPh sb="0" eb="1">
      <t>シ</t>
    </rPh>
    <rPh sb="1" eb="3">
      <t>ヨウコウ</t>
    </rPh>
    <rPh sb="6" eb="9">
      <t>チカスイ</t>
    </rPh>
    <rPh sb="9" eb="12">
      <t>サイシュリョウ</t>
    </rPh>
    <rPh sb="12" eb="13">
      <t>トウ</t>
    </rPh>
    <rPh sb="13" eb="16">
      <t>ホウコクショ</t>
    </rPh>
    <phoneticPr fontId="4"/>
  </si>
  <si>
    <t>八戸市</t>
    <rPh sb="0" eb="3">
      <t>ハチノヘシ</t>
    </rPh>
    <phoneticPr fontId="4"/>
  </si>
  <si>
    <t>◇　</t>
  </si>
  <si>
    <t>/</t>
  </si>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</sst>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0_ "/>
    <numFmt numFmtId="189" formatCode="0.000_);[Red]\(0.000\)"/>
  </numFmts>
  <fonts count="51"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20"/>
      <color rgb="FF000000"/>
      <name val="ＭＳ Ｐゴシック"/>
      <family val="3"/>
      <charset val="128"/>
    </font>
    <font>
      <b/>
      <sz val="18"/>
      <color rgb="FF000000"/>
      <name val="ＭＳ Ｐゴシック"/>
      <family val="3"/>
      <charset val="128"/>
    </font>
    <font>
      <sz val="10"/>
      <name val="ＭＳ Ｐゴシック"/>
      <family val="3"/>
      <charset val="128"/>
    </font>
    <font>
      <sz val="11"/>
      <color rgb="FF000000"/>
      <name val="メイリオ"/>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2"/>
      <color rgb="FF000000"/>
      <name val="メイリオ"/>
      <family val="3"/>
      <charset val="128"/>
    </font>
    <font>
      <sz val="9"/>
      <color rgb="FF000000"/>
      <name val="ＭＳ Ｐゴシック"/>
      <family val="3"/>
      <charset val="128"/>
    </font>
    <font>
      <b/>
      <sz val="11"/>
      <color rgb="FF000000"/>
      <name val="メイリオ"/>
      <family val="3"/>
      <charset val="128"/>
    </font>
    <font>
      <sz val="10"/>
      <color rgb="FF000000"/>
      <name val="ＭＳ Ｐゴシック"/>
      <family val="3"/>
      <charset val="128"/>
    </font>
    <font>
      <b/>
      <sz val="8"/>
      <color rgb="FF000000"/>
      <name val="メイリオ"/>
      <family val="3"/>
      <charset val="128"/>
    </font>
    <font>
      <sz val="9"/>
      <color rgb="FF000000"/>
      <name val="ＭＳ Ｐ明朝"/>
      <family val="1"/>
      <charset val="128"/>
    </font>
    <font>
      <sz val="11"/>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404">
    <xf numFmtId="0" fontId="0" fillId="0" borderId="0" xfId="0">
      <alignment vertical="center"/>
    </xf>
    <xf numFmtId="0" fontId="35" fillId="0" borderId="0" xfId="55" applyFont="1" applyProtection="1">
      <alignment vertical="center"/>
      <protection locked="0"/>
    </xf>
    <xf numFmtId="0" fontId="36"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9" fillId="0" borderId="6" xfId="55" applyFont="1" applyBorder="1" applyAlignment="1">
      <alignment horizontal="centerContinuous" vertical="center" wrapText="1"/>
    </xf>
    <xf numFmtId="0" fontId="39" fillId="0" borderId="9" xfId="55" applyFont="1" applyBorder="1" applyAlignment="1">
      <alignment horizontal="centerContinuous" vertical="center"/>
    </xf>
    <xf numFmtId="0" fontId="39" fillId="0" borderId="1" xfId="61" applyFont="1" applyBorder="1" applyAlignment="1">
      <alignment horizontal="center" vertical="center" wrapText="1"/>
    </xf>
    <xf numFmtId="0" fontId="39" fillId="0" borderId="19" xfId="55" applyFont="1" applyBorder="1" applyAlignment="1">
      <alignment vertical="center" wrapText="1"/>
    </xf>
    <xf numFmtId="0" fontId="35" fillId="0" borderId="0" xfId="61" applyFont="1" applyAlignment="1">
      <alignment horizontal="center" vertical="center"/>
    </xf>
    <xf numFmtId="0" fontId="39" fillId="0" borderId="21" xfId="55" applyFont="1" applyBorder="1">
      <alignment vertical="center"/>
    </xf>
    <xf numFmtId="0" fontId="35" fillId="0" borderId="15" xfId="61" applyFont="1" applyBorder="1" applyAlignment="1">
      <alignment horizontal="center" vertical="top"/>
    </xf>
    <xf numFmtId="0" fontId="39" fillId="0" borderId="4" xfId="55" applyFont="1" applyBorder="1" applyAlignment="1">
      <alignment horizontal="center" vertical="center" wrapText="1"/>
    </xf>
    <xf numFmtId="0" fontId="39" fillId="0" borderId="20" xfId="55" applyFont="1" applyBorder="1" applyAlignment="1">
      <alignment horizontal="center" vertical="center" wrapText="1"/>
    </xf>
    <xf numFmtId="0" fontId="35" fillId="0" borderId="0" xfId="55" applyFont="1">
      <alignment vertical="center"/>
    </xf>
    <xf numFmtId="0" fontId="40" fillId="0" borderId="15" xfId="55" applyFont="1" applyBorder="1" applyAlignment="1">
      <alignment horizontal="center" vertical="center"/>
    </xf>
    <xf numFmtId="0" fontId="35" fillId="0" borderId="0" xfId="61" applyFont="1" applyAlignment="1">
      <alignment horizontal="center" vertical="top"/>
    </xf>
    <xf numFmtId="0" fontId="35"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5" fillId="0" borderId="0" xfId="55" applyFont="1" applyAlignment="1">
      <alignment vertical="center" wrapText="1"/>
    </xf>
    <xf numFmtId="0" fontId="26" fillId="0" borderId="6" xfId="55" applyFont="1" applyBorder="1" applyAlignment="1">
      <alignment horizontal="center" vertical="top" wrapText="1"/>
    </xf>
    <xf numFmtId="185" fontId="35"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5" fillId="0" borderId="0" xfId="55" applyNumberFormat="1" applyFont="1" applyAlignment="1" applyProtection="1">
      <alignment horizontal="center" vertical="center"/>
      <protection locked="0"/>
    </xf>
    <xf numFmtId="0" fontId="35" fillId="0" borderId="0" xfId="55" applyFont="1" applyAlignment="1" applyProtection="1">
      <alignment horizontal="center" vertical="center"/>
      <protection locked="0"/>
    </xf>
    <xf numFmtId="0" fontId="39" fillId="0" borderId="0" xfId="55" applyFont="1" applyProtection="1">
      <alignment vertical="center"/>
      <protection locked="0"/>
    </xf>
    <xf numFmtId="180" fontId="39" fillId="0" borderId="0" xfId="55" applyNumberFormat="1" applyFont="1" applyProtection="1">
      <alignment vertical="center"/>
      <protection locked="0"/>
    </xf>
    <xf numFmtId="0" fontId="40" fillId="0" borderId="0" xfId="55" applyFont="1" applyAlignment="1" applyProtection="1">
      <alignment horizontal="left" vertical="center"/>
      <protection locked="0"/>
    </xf>
    <xf numFmtId="0" fontId="40" fillId="0" borderId="0" xfId="55" applyFont="1" applyProtection="1">
      <alignment vertical="center"/>
      <protection locked="0"/>
    </xf>
    <xf numFmtId="0" fontId="35"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left" vertical="center" wrapText="1"/>
      <protection locked="0"/>
    </xf>
    <xf numFmtId="0" fontId="40" fillId="0" borderId="0" xfId="55" applyFont="1" applyAlignment="1" applyProtection="1">
      <alignment vertical="top" wrapText="1"/>
      <protection locked="0"/>
    </xf>
    <xf numFmtId="0" fontId="40" fillId="0" borderId="0" xfId="55" applyFont="1" applyAlignment="1" applyProtection="1">
      <alignment vertical="top"/>
      <protection locked="0"/>
    </xf>
    <xf numFmtId="0" fontId="39" fillId="0" borderId="0" xfId="0" applyFont="1" applyAlignment="1">
      <alignment horizontal="center" vertical="center"/>
    </xf>
    <xf numFmtId="0" fontId="39" fillId="0" borderId="0" xfId="0" applyFont="1">
      <alignmen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49" fontId="39" fillId="0" borderId="0" xfId="0" applyNumberFormat="1" applyFont="1">
      <alignmen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44" fillId="0" borderId="0" xfId="62" applyFont="1" applyProtection="1">
      <alignment vertical="center"/>
      <protection locked="0"/>
    </xf>
    <xf numFmtId="0" fontId="36" fillId="0" borderId="0" xfId="62" applyFont="1" applyAlignment="1" applyProtection="1">
      <alignment horizontal="left" vertical="center"/>
      <protection locked="0"/>
    </xf>
    <xf numFmtId="0" fontId="35" fillId="0" borderId="0" xfId="62" applyFont="1" applyProtection="1">
      <alignment vertical="center"/>
      <protection locked="0"/>
    </xf>
    <xf numFmtId="0" fontId="40" fillId="0" borderId="0" xfId="62" applyFont="1" applyProtection="1">
      <alignment vertical="center"/>
      <protection locked="0"/>
    </xf>
    <xf numFmtId="0" fontId="35" fillId="0" borderId="6" xfId="62" applyFont="1" applyBorder="1" applyAlignment="1" applyProtection="1">
      <alignment horizontal="center" vertical="center"/>
      <protection locked="0"/>
    </xf>
    <xf numFmtId="0" fontId="45" fillId="0" borderId="1" xfId="0" applyFont="1" applyBorder="1" applyAlignment="1">
      <alignment horizontal="left" vertical="center" wrapText="1"/>
    </xf>
    <xf numFmtId="0" fontId="35" fillId="0" borderId="0" xfId="62" applyFont="1">
      <alignment vertical="center"/>
    </xf>
    <xf numFmtId="0" fontId="26" fillId="0" borderId="0" xfId="60" applyFont="1">
      <alignment vertical="center"/>
    </xf>
    <xf numFmtId="0" fontId="46"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Alignment="1" applyProtection="1">
      <alignment horizontal="right" vertical="center"/>
      <protection locked="0"/>
    </xf>
    <xf numFmtId="49" fontId="26" fillId="0" borderId="15" xfId="60" applyNumberFormat="1" applyFont="1" applyBorder="1" applyAlignment="1" applyProtection="1">
      <alignment horizontal="right" vertical="center"/>
      <protection locked="0"/>
    </xf>
    <xf numFmtId="0" fontId="26" fillId="0" borderId="1" xfId="0" applyFont="1" applyBorder="1" applyAlignment="1" applyProtection="1">
      <alignment horizontal="center" vertical="center"/>
      <protection locked="0"/>
    </xf>
    <xf numFmtId="178" fontId="26" fillId="0" borderId="1" xfId="60" applyNumberFormat="1" applyFont="1" applyBorder="1" applyAlignment="1" applyProtection="1">
      <alignment horizontal="right" vertical="center"/>
      <protection locked="0"/>
    </xf>
    <xf numFmtId="178" fontId="26" fillId="0" borderId="5" xfId="60" applyNumberFormat="1" applyFont="1" applyBorder="1" applyAlignment="1" applyProtection="1">
      <alignment horizontal="right" vertical="center"/>
      <protection locked="0"/>
    </xf>
    <xf numFmtId="178" fontId="26" fillId="0" borderId="2" xfId="60" applyNumberFormat="1" applyFont="1" applyBorder="1" applyAlignment="1" applyProtection="1">
      <alignment horizontal="right" vertical="center"/>
      <protection locked="0"/>
    </xf>
    <xf numFmtId="178" fontId="26" fillId="0" borderId="52" xfId="60" applyNumberFormat="1" applyFont="1" applyBorder="1" applyProtection="1">
      <alignment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Protection="1">
      <alignment vertical="center"/>
      <protection locked="0"/>
    </xf>
    <xf numFmtId="178" fontId="26" fillId="0" borderId="1" xfId="60" applyNumberFormat="1" applyFont="1" applyBorder="1" applyProtection="1">
      <alignment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vertical="center" wrapText="1"/>
      <protection locked="0"/>
    </xf>
    <xf numFmtId="178" fontId="26" fillId="0" borderId="3" xfId="60" applyNumberFormat="1" applyFont="1" applyBorder="1" applyProtection="1">
      <alignment vertical="center"/>
      <protection locked="0"/>
    </xf>
    <xf numFmtId="178" fontId="47" fillId="0" borderId="1" xfId="60" applyNumberFormat="1" applyFont="1" applyBorder="1" applyProtection="1">
      <alignment vertical="center"/>
      <protection locked="0"/>
    </xf>
    <xf numFmtId="178" fontId="47" fillId="0" borderId="2" xfId="60" applyNumberFormat="1" applyFont="1" applyBorder="1" applyProtection="1">
      <alignment vertical="center"/>
      <protection locked="0"/>
    </xf>
    <xf numFmtId="178" fontId="47" fillId="0" borderId="5" xfId="60" applyNumberFormat="1" applyFont="1" applyBorder="1" applyProtection="1">
      <alignment vertical="center"/>
      <protection locked="0"/>
    </xf>
    <xf numFmtId="178" fontId="47" fillId="0" borderId="6"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177" fontId="26" fillId="0" borderId="3" xfId="60" applyNumberFormat="1" applyFont="1" applyBorder="1" applyProtection="1">
      <alignment vertical="center"/>
      <protection locked="0"/>
    </xf>
    <xf numFmtId="0" fontId="26" fillId="0" borderId="0" xfId="0" applyFont="1" applyAlignment="1" applyProtection="1">
      <alignment horizontal="right" vertical="top"/>
      <protection locked="0"/>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26" fillId="0" borderId="0" xfId="0" applyFont="1">
      <alignment vertical="center"/>
    </xf>
    <xf numFmtId="0" fontId="26" fillId="0" borderId="0" xfId="58" applyFont="1" applyProtection="1">
      <alignment vertical="center"/>
      <protection locked="0"/>
    </xf>
    <xf numFmtId="49" fontId="26" fillId="0" borderId="0" xfId="58" applyNumberFormat="1" applyFont="1" applyAlignment="1" applyProtection="1">
      <alignment vertical="center" wrapText="1"/>
      <protection locked="0"/>
    </xf>
    <xf numFmtId="49" fontId="47" fillId="0" borderId="1" xfId="58" applyNumberFormat="1" applyFont="1" applyBorder="1" applyAlignment="1" applyProtection="1">
      <alignment horizontal="center" vertical="center" wrapText="1"/>
      <protection locked="0"/>
    </xf>
    <xf numFmtId="188" fontId="47" fillId="0" borderId="1" xfId="58" applyNumberFormat="1" applyFont="1" applyBorder="1" applyAlignment="1" applyProtection="1">
      <alignment horizontal="center" vertical="center" wrapText="1"/>
      <protection locked="0"/>
    </xf>
    <xf numFmtId="0" fontId="47" fillId="0" borderId="1" xfId="58"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49" fontId="26" fillId="0" borderId="1" xfId="58" applyNumberFormat="1" applyFont="1" applyBorder="1" applyAlignment="1" applyProtection="1">
      <alignment horizontal="center" vertical="center" wrapText="1"/>
      <protection locked="0"/>
    </xf>
    <xf numFmtId="177" fontId="47" fillId="0" borderId="1" xfId="58" applyNumberFormat="1" applyFont="1" applyBorder="1" applyAlignment="1" applyProtection="1">
      <alignment horizontal="right" vertical="center" wrapText="1"/>
      <protection locked="0"/>
    </xf>
    <xf numFmtId="177" fontId="26" fillId="0" borderId="1" xfId="58" applyNumberFormat="1" applyFont="1" applyBorder="1" applyAlignment="1" applyProtection="1">
      <alignment horizontal="right" vertical="center" wrapText="1"/>
      <protection locked="0"/>
    </xf>
    <xf numFmtId="49" fontId="26" fillId="0" borderId="0" xfId="58" applyNumberFormat="1" applyFont="1" applyAlignment="1" applyProtection="1">
      <alignment horizontal="right" vertical="center"/>
      <protection locked="0"/>
    </xf>
    <xf numFmtId="49" fontId="47" fillId="0" borderId="18" xfId="58" applyNumberFormat="1" applyFont="1" applyBorder="1" applyAlignment="1" applyProtection="1">
      <alignment vertical="center" wrapText="1"/>
      <protection locked="0"/>
    </xf>
    <xf numFmtId="49" fontId="47" fillId="0" borderId="19" xfId="58" applyNumberFormat="1" applyFont="1" applyBorder="1" applyAlignment="1" applyProtection="1">
      <alignment vertical="center" wrapText="1"/>
      <protection locked="0"/>
    </xf>
    <xf numFmtId="180" fontId="26" fillId="0" borderId="1" xfId="60" applyNumberFormat="1" applyFont="1" applyBorder="1" applyAlignment="1" applyProtection="1">
      <alignment horizontal="center" vertical="center" wrapText="1"/>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1" fillId="0" borderId="11" xfId="57" applyFont="1" applyBorder="1" applyAlignment="1">
      <alignment vertical="center" wrapText="1"/>
    </xf>
    <xf numFmtId="0" fontId="41" fillId="0" borderId="15" xfId="61" applyFont="1" applyBorder="1" applyAlignment="1">
      <alignment horizontal="center" vertical="center"/>
    </xf>
    <xf numFmtId="0" fontId="41" fillId="0" borderId="58" xfId="61"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9" xfId="0" applyFont="1" applyBorder="1" applyAlignment="1">
      <alignment horizontal="center" vertical="center"/>
    </xf>
    <xf numFmtId="0" fontId="41" fillId="0" borderId="57" xfId="0" applyFont="1" applyBorder="1" applyAlignment="1">
      <alignment horizontal="center" vertical="center"/>
    </xf>
    <xf numFmtId="0" fontId="41" fillId="0" borderId="56" xfId="0" applyFont="1" applyBorder="1" applyAlignment="1">
      <alignment horizontal="center" vertical="center"/>
    </xf>
    <xf numFmtId="49" fontId="47" fillId="0" borderId="1" xfId="60" applyNumberFormat="1" applyFont="1" applyBorder="1" applyAlignment="1" applyProtection="1">
      <alignment horizontal="center" vertical="center" wrapText="1"/>
      <protection locked="0"/>
    </xf>
    <xf numFmtId="181" fontId="47" fillId="0" borderId="1" xfId="60" applyNumberFormat="1" applyFont="1" applyBorder="1" applyAlignment="1" applyProtection="1">
      <alignment horizontal="center" vertical="center" wrapText="1"/>
      <protection locked="0"/>
    </xf>
    <xf numFmtId="180" fontId="45"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0" fontId="26" fillId="0" borderId="0" xfId="0" applyFont="1" applyAlignment="1" applyProtection="1">
      <alignment horizontal="center" vertical="center"/>
      <protection locked="0" hidden="1"/>
    </xf>
    <xf numFmtId="0" fontId="46" fillId="0" borderId="0" xfId="0" applyFont="1" applyAlignment="1" applyProtection="1">
      <alignment horizontal="left" vertical="center"/>
      <protection locked="0" hidden="1"/>
    </xf>
    <xf numFmtId="0" fontId="26" fillId="0" borderId="0" xfId="0" applyFont="1" applyAlignment="1" applyProtection="1">
      <alignment horizontal="center" vertical="center"/>
      <protection hidden="1"/>
    </xf>
    <xf numFmtId="0" fontId="26" fillId="0" borderId="0" xfId="0" applyFont="1" applyAlignment="1" applyProtection="1">
      <alignment horizontal="left" vertical="center"/>
      <protection locked="0" hidden="1"/>
    </xf>
    <xf numFmtId="0" fontId="26" fillId="0" borderId="0" xfId="57" applyFont="1" applyAlignment="1" applyProtection="1">
      <alignment horizontal="center" vertical="center"/>
      <protection locked="0" hidden="1"/>
    </xf>
    <xf numFmtId="0" fontId="26" fillId="0" borderId="18" xfId="57" applyFont="1" applyBorder="1" applyAlignment="1" applyProtection="1">
      <alignment horizontal="left" vertical="top" wrapText="1"/>
      <protection locked="0" hidden="1"/>
    </xf>
    <xf numFmtId="0" fontId="26" fillId="0" borderId="1"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locked="0" hidden="1"/>
    </xf>
    <xf numFmtId="0" fontId="26" fillId="0" borderId="1" xfId="57" applyFont="1" applyBorder="1" applyAlignment="1" applyProtection="1">
      <alignment horizontal="center" vertical="center" wrapText="1"/>
      <protection locked="0" hidden="1"/>
    </xf>
    <xf numFmtId="49" fontId="26" fillId="0" borderId="0" xfId="57" applyNumberFormat="1" applyFont="1" applyAlignment="1" applyProtection="1">
      <alignment horizontal="center" vertical="center"/>
      <protection locked="0" hidden="1"/>
    </xf>
    <xf numFmtId="0" fontId="27" fillId="0" borderId="0" xfId="0" applyFont="1" applyAlignment="1" applyProtection="1">
      <alignment horizontal="right" vertical="center"/>
      <protection locked="0" hidden="1"/>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26" fillId="0" borderId="1" xfId="0" applyFont="1" applyBorder="1" applyAlignment="1" applyProtection="1">
      <alignment horizontal="right" vertical="center" wrapText="1"/>
      <protection hidden="1"/>
    </xf>
    <xf numFmtId="0" fontId="44" fillId="0" borderId="0" xfId="0" applyFont="1" applyAlignment="1" applyProtection="1">
      <alignment horizontal="left" vertical="center"/>
      <protection locked="0"/>
    </xf>
    <xf numFmtId="0" fontId="26" fillId="0" borderId="0" xfId="57" applyFont="1">
      <alignment vertical="center"/>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1" xfId="56" applyFont="1" applyBorder="1" applyAlignment="1" applyProtection="1">
      <alignment horizontal="right" vertical="center"/>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79" fontId="26" fillId="0" borderId="1" xfId="0" applyNumberFormat="1" applyFont="1" applyBorder="1" applyAlignment="1" applyProtection="1">
      <alignment horizontal="center" vertical="center" wrapText="1"/>
      <protection locked="0"/>
    </xf>
    <xf numFmtId="181" fontId="26" fillId="0" borderId="1" xfId="0" applyNumberFormat="1" applyFont="1" applyBorder="1" applyAlignment="1" applyProtection="1">
      <alignment horizontal="center" vertical="center" wrapText="1"/>
      <protection locked="0"/>
    </xf>
    <xf numFmtId="185" fontId="26" fillId="0" borderId="1" xfId="0" applyNumberFormat="1" applyFont="1" applyBorder="1" applyAlignment="1" applyProtection="1">
      <alignment horizontal="center" vertical="center" wrapText="1"/>
      <protection locked="0"/>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86" fontId="26" fillId="0" borderId="1" xfId="0" applyNumberFormat="1" applyFont="1" applyBorder="1" applyAlignment="1" applyProtection="1">
      <alignment horizontal="center" vertical="center" wrapText="1"/>
      <protection locked="0"/>
    </xf>
    <xf numFmtId="181" fontId="26" fillId="0" borderId="3" xfId="0" applyNumberFormat="1" applyFont="1" applyBorder="1" applyAlignment="1" applyProtection="1">
      <alignment horizontal="center"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180" fontId="47" fillId="0" borderId="1" xfId="0" applyNumberFormat="1" applyFont="1" applyBorder="1" applyAlignment="1" applyProtection="1">
      <alignment horizontal="center" vertical="center" wrapText="1"/>
      <protection locked="0"/>
    </xf>
    <xf numFmtId="182" fontId="47" fillId="0" borderId="1" xfId="0" applyNumberFormat="1" applyFont="1" applyBorder="1" applyAlignment="1" applyProtection="1">
      <alignment horizontal="center" vertical="center" wrapText="1"/>
      <protection locked="0"/>
    </xf>
    <xf numFmtId="189" fontId="47" fillId="0" borderId="1" xfId="0" applyNumberFormat="1" applyFont="1" applyBorder="1" applyAlignment="1" applyProtection="1">
      <alignment horizontal="center" vertical="center" wrapText="1"/>
      <protection locked="0"/>
    </xf>
    <xf numFmtId="179" fontId="47"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0" fontId="47" fillId="0" borderId="6" xfId="0" applyFont="1" applyBorder="1" applyAlignment="1" applyProtection="1">
      <alignment horizontal="left" vertical="center"/>
      <protection locked="0"/>
    </xf>
    <xf numFmtId="0" fontId="47" fillId="0" borderId="9"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179" fontId="26" fillId="0" borderId="9" xfId="0" applyNumberFormat="1" applyFont="1" applyBorder="1" applyAlignment="1" applyProtection="1">
      <alignment horizontal="center" vertical="center" wrapText="1"/>
      <protection locked="0"/>
    </xf>
    <xf numFmtId="0" fontId="50" fillId="0" borderId="0" xfId="0" applyFont="1">
      <alignment vertical="center"/>
    </xf>
    <xf numFmtId="0" fontId="39" fillId="0" borderId="0" xfId="55" applyFont="1" applyAlignment="1" applyProtection="1">
      <alignment vertical="center" shrinkToFit="1"/>
      <protection locked="0"/>
    </xf>
    <xf numFmtId="0" fontId="35" fillId="0" borderId="0" xfId="55" applyFont="1" applyAlignment="1" applyProtection="1">
      <alignment vertical="center" shrinkToFit="1"/>
      <protection locked="0"/>
    </xf>
    <xf numFmtId="0" fontId="40" fillId="0" borderId="6" xfId="55" applyFont="1" applyBorder="1" applyAlignment="1">
      <alignment horizontal="center" vertical="center"/>
    </xf>
    <xf numFmtId="0" fontId="40" fillId="0" borderId="9" xfId="55" applyFont="1" applyBorder="1" applyAlignment="1">
      <alignment horizontal="center" vertical="center"/>
    </xf>
    <xf numFmtId="0" fontId="38" fillId="0" borderId="0" xfId="55" applyFont="1" applyProtection="1">
      <alignment vertical="center"/>
      <protection locked="0"/>
    </xf>
    <xf numFmtId="0" fontId="35" fillId="0" borderId="0" xfId="55" applyFont="1" applyProtection="1">
      <alignment vertical="center"/>
      <protection locked="0"/>
    </xf>
    <xf numFmtId="0" fontId="39" fillId="0" borderId="18" xfId="55" applyFont="1" applyBorder="1" applyAlignment="1">
      <alignment horizontal="center" vertical="center" wrapText="1"/>
    </xf>
    <xf numFmtId="0" fontId="39" fillId="0" borderId="12" xfId="55" applyFont="1" applyBorder="1" applyAlignment="1">
      <alignment horizontal="center" vertical="center" wrapText="1"/>
    </xf>
    <xf numFmtId="0" fontId="39" fillId="0" borderId="2" xfId="55" applyFont="1" applyBorder="1" applyAlignment="1">
      <alignment horizontal="center" vertical="center" wrapText="1"/>
    </xf>
    <xf numFmtId="0" fontId="39" fillId="0" borderId="4" xfId="55" applyFont="1" applyBorder="1" applyAlignment="1">
      <alignment horizontal="center" vertical="center" wrapText="1"/>
    </xf>
    <xf numFmtId="0" fontId="39" fillId="0" borderId="3" xfId="55" applyFont="1" applyBorder="1" applyAlignment="1">
      <alignment horizontal="center" vertical="center" wrapText="1"/>
    </xf>
    <xf numFmtId="0" fontId="39" fillId="0" borderId="2" xfId="55" applyFont="1" applyBorder="1" applyAlignment="1">
      <alignment horizontal="center" vertical="top" wrapText="1"/>
    </xf>
    <xf numFmtId="0" fontId="39" fillId="0" borderId="4" xfId="55" applyFont="1" applyBorder="1" applyAlignment="1">
      <alignment horizontal="center" vertical="top" wrapText="1"/>
    </xf>
    <xf numFmtId="0" fontId="39" fillId="0" borderId="3" xfId="55" applyFont="1" applyBorder="1" applyAlignment="1">
      <alignment horizontal="center" vertical="top" wrapText="1"/>
    </xf>
    <xf numFmtId="0" fontId="35" fillId="0" borderId="2" xfId="55" applyFont="1" applyBorder="1" applyAlignment="1">
      <alignment horizontal="center" vertical="center" wrapText="1"/>
    </xf>
    <xf numFmtId="0" fontId="35" fillId="0" borderId="4" xfId="55" applyFont="1" applyBorder="1" applyAlignment="1">
      <alignment horizontal="center" vertical="center" wrapText="1"/>
    </xf>
    <xf numFmtId="0" fontId="35" fillId="0" borderId="3" xfId="55" applyFont="1" applyBorder="1" applyAlignment="1">
      <alignment horizontal="center" vertical="center" wrapText="1"/>
    </xf>
    <xf numFmtId="0" fontId="39" fillId="0" borderId="19"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21" xfId="55" applyFont="1" applyBorder="1" applyAlignment="1">
      <alignment horizontal="center" vertical="center" wrapText="1"/>
    </xf>
    <xf numFmtId="0" fontId="39" fillId="0" borderId="4" xfId="55" applyFont="1" applyBorder="1" applyAlignment="1">
      <alignment horizontal="center" vertical="center"/>
    </xf>
    <xf numFmtId="0" fontId="40" fillId="0" borderId="2" xfId="55" applyFont="1" applyBorder="1" applyAlignment="1">
      <alignment horizontal="center" vertical="center" wrapText="1"/>
    </xf>
    <xf numFmtId="0" fontId="40" fillId="0" borderId="4" xfId="55" applyFont="1" applyBorder="1" applyAlignment="1">
      <alignment horizontal="center" vertical="center" wrapText="1"/>
    </xf>
    <xf numFmtId="0" fontId="40" fillId="0" borderId="18" xfId="55" applyFont="1" applyBorder="1" applyAlignment="1">
      <alignment horizontal="center" vertical="center" wrapText="1"/>
    </xf>
    <xf numFmtId="0" fontId="40" fillId="0" borderId="19" xfId="55" applyFont="1" applyBorder="1" applyAlignment="1">
      <alignment horizontal="center" vertical="center" wrapText="1"/>
    </xf>
    <xf numFmtId="0" fontId="40" fillId="0" borderId="13" xfId="55" applyFont="1" applyBorder="1" applyAlignment="1">
      <alignment horizontal="center" vertical="center" wrapText="1"/>
    </xf>
    <xf numFmtId="0" fontId="40" fillId="0" borderId="21" xfId="55" applyFont="1" applyBorder="1" applyAlignment="1">
      <alignment horizontal="center" vertical="center" wrapText="1"/>
    </xf>
    <xf numFmtId="0" fontId="35" fillId="0" borderId="18" xfId="55" applyFont="1" applyBorder="1" applyAlignment="1">
      <alignment horizontal="center" vertical="center" wrapText="1"/>
    </xf>
    <xf numFmtId="0" fontId="35" fillId="0" borderId="12" xfId="55" applyFont="1" applyBorder="1" applyAlignment="1">
      <alignment horizontal="center" vertical="center" wrapText="1"/>
    </xf>
    <xf numFmtId="179" fontId="39" fillId="0" borderId="2" xfId="55" applyNumberFormat="1" applyFont="1" applyBorder="1" applyAlignment="1">
      <alignment horizontal="center" vertical="center" wrapText="1"/>
    </xf>
    <xf numFmtId="179" fontId="39" fillId="0" borderId="4" xfId="55" applyNumberFormat="1" applyFont="1" applyBorder="1" applyAlignment="1">
      <alignment horizontal="center" vertical="center" wrapText="1"/>
    </xf>
    <xf numFmtId="179" fontId="39" fillId="0" borderId="3" xfId="55" applyNumberFormat="1" applyFont="1" applyBorder="1" applyAlignment="1">
      <alignment horizontal="center" vertical="center" wrapText="1"/>
    </xf>
    <xf numFmtId="0" fontId="40" fillId="0" borderId="6" xfId="55" applyFont="1" applyBorder="1" applyAlignment="1">
      <alignment horizontal="center" vertical="center" wrapText="1"/>
    </xf>
    <xf numFmtId="0" fontId="40" fillId="0" borderId="9" xfId="55" applyFont="1" applyBorder="1" applyAlignment="1">
      <alignment horizontal="center" vertical="center" wrapText="1"/>
    </xf>
    <xf numFmtId="0" fontId="40" fillId="0" borderId="5" xfId="55" applyFont="1" applyBorder="1" applyAlignment="1">
      <alignment horizontal="center" vertical="center"/>
    </xf>
    <xf numFmtId="0" fontId="35" fillId="0" borderId="2" xfId="55" applyFont="1" applyBorder="1" applyAlignment="1">
      <alignment horizontal="center" vertical="center" textRotation="255"/>
    </xf>
    <xf numFmtId="0" fontId="35" fillId="0" borderId="4" xfId="55" applyFont="1" applyBorder="1" applyAlignment="1">
      <alignment horizontal="center" vertical="center" textRotation="255"/>
    </xf>
    <xf numFmtId="0" fontId="35" fillId="0" borderId="3" xfId="55" applyFont="1" applyBorder="1" applyAlignment="1">
      <alignment horizontal="center" vertical="center" textRotation="255"/>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40" fillId="0" borderId="2" xfId="55" applyFont="1" applyBorder="1" applyAlignment="1">
      <alignment horizontal="center" vertical="center"/>
    </xf>
    <xf numFmtId="0" fontId="40" fillId="0" borderId="4" xfId="55" applyFont="1" applyBorder="1" applyAlignment="1">
      <alignment horizontal="center" vertical="center"/>
    </xf>
    <xf numFmtId="0" fontId="40" fillId="0" borderId="3" xfId="55" applyFont="1" applyBorder="1" applyAlignment="1">
      <alignment horizontal="center" vertical="center"/>
    </xf>
    <xf numFmtId="0" fontId="40" fillId="0" borderId="18" xfId="55" applyFont="1" applyBorder="1" applyAlignment="1">
      <alignment horizontal="center" vertical="center"/>
    </xf>
    <xf numFmtId="0" fontId="40" fillId="0" borderId="19" xfId="55"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2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35" fillId="0" borderId="2" xfId="55" applyFont="1" applyBorder="1" applyAlignment="1">
      <alignment horizontal="center" vertical="center"/>
    </xf>
    <xf numFmtId="0" fontId="35" fillId="0" borderId="4" xfId="55" applyFont="1" applyBorder="1" applyAlignment="1">
      <alignment horizontal="center" vertical="center"/>
    </xf>
    <xf numFmtId="0" fontId="35" fillId="0" borderId="3" xfId="55" applyFont="1" applyBorder="1" applyAlignment="1">
      <alignment horizontal="center" vertical="center"/>
    </xf>
    <xf numFmtId="0" fontId="41" fillId="0" borderId="2" xfId="55" applyFont="1" applyBorder="1" applyAlignment="1">
      <alignment horizontal="center" vertical="center" wrapText="1"/>
    </xf>
    <xf numFmtId="0" fontId="41" fillId="0" borderId="3" xfId="55" applyFont="1" applyBorder="1" applyAlignment="1">
      <alignment horizontal="center" vertical="center"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26" fillId="0" borderId="1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2" xfId="6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2" xfId="0" applyFont="1" applyBorder="1" applyAlignment="1" applyProtection="1">
      <alignment horizontal="center" vertical="center"/>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26" fillId="0" borderId="18"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49" fontId="26" fillId="0" borderId="6" xfId="58" applyNumberFormat="1" applyFont="1" applyBorder="1" applyAlignment="1" applyProtection="1">
      <alignment horizontal="center" vertical="center" wrapText="1"/>
      <protection locked="0"/>
    </xf>
    <xf numFmtId="49" fontId="26" fillId="0" borderId="5" xfId="58" applyNumberFormat="1" applyFont="1" applyBorder="1" applyAlignment="1" applyProtection="1">
      <alignment horizontal="center" vertical="center" wrapText="1"/>
      <protection locked="0"/>
    </xf>
    <xf numFmtId="49" fontId="47" fillId="0" borderId="12" xfId="58" applyNumberFormat="1" applyFont="1" applyBorder="1" applyAlignment="1" applyProtection="1">
      <alignment horizontal="left" vertical="center" wrapText="1"/>
      <protection locked="0"/>
    </xf>
    <xf numFmtId="49" fontId="47" fillId="0" borderId="0" xfId="58" applyNumberFormat="1" applyFont="1" applyAlignment="1" applyProtection="1">
      <alignment horizontal="left" vertical="center" wrapText="1"/>
      <protection locked="0"/>
    </xf>
    <xf numFmtId="0" fontId="26"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2" xfId="58" applyFont="1" applyBorder="1" applyAlignment="1" applyProtection="1">
      <alignment horizontal="center" textRotation="255"/>
      <protection locked="0"/>
    </xf>
    <xf numFmtId="0" fontId="26" fillId="0" borderId="4" xfId="58" applyFont="1" applyBorder="1" applyAlignment="1" applyProtection="1">
      <alignment horizontal="center" textRotation="255"/>
      <protection locked="0"/>
    </xf>
    <xf numFmtId="0" fontId="26" fillId="0" borderId="4" xfId="58" applyFont="1" applyBorder="1" applyAlignment="1" applyProtection="1">
      <alignment horizontal="center" vertical="top"/>
      <protection locked="0"/>
    </xf>
    <xf numFmtId="0" fontId="26" fillId="0" borderId="3" xfId="58" applyFont="1" applyBorder="1" applyAlignment="1" applyProtection="1">
      <alignment horizontal="center" vertical="top"/>
      <protection locked="0"/>
    </xf>
    <xf numFmtId="0" fontId="26" fillId="0" borderId="21" xfId="58" applyFont="1" applyBorder="1" applyAlignment="1">
      <alignment horizontal="center" vertical="center" wrapText="1"/>
    </xf>
    <xf numFmtId="180" fontId="49" fillId="0" borderId="1"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26" fillId="0" borderId="0" xfId="58" applyFont="1" applyAlignment="1" applyProtection="1">
      <alignment horizontal="left" vertical="center" wrapText="1"/>
      <protection locked="0"/>
    </xf>
    <xf numFmtId="0" fontId="48" fillId="0" borderId="49" xfId="57" applyFont="1" applyBorder="1" applyAlignment="1">
      <alignment horizontal="left" vertical="center" wrapText="1"/>
    </xf>
    <xf numFmtId="0" fontId="48" fillId="0" borderId="50" xfId="57" applyFont="1" applyBorder="1" applyAlignment="1">
      <alignment horizontal="left" vertical="center" wrapText="1"/>
    </xf>
    <xf numFmtId="0" fontId="48" fillId="0" borderId="51" xfId="57" applyFont="1" applyBorder="1" applyAlignment="1">
      <alignment horizontal="left" vertical="center" wrapText="1"/>
    </xf>
    <xf numFmtId="0" fontId="48" fillId="0" borderId="27" xfId="57" applyFont="1" applyBorder="1" applyAlignment="1">
      <alignment horizontal="center" vertical="top" wrapText="1"/>
    </xf>
    <xf numFmtId="0" fontId="48" fillId="0" borderId="12" xfId="57" applyFont="1" applyBorder="1" applyAlignment="1">
      <alignment horizontal="center" vertical="top" wrapText="1"/>
    </xf>
    <xf numFmtId="0" fontId="48" fillId="0" borderId="28" xfId="57" applyFont="1" applyBorder="1" applyAlignment="1">
      <alignment horizontal="center" vertical="top" wrapText="1"/>
    </xf>
    <xf numFmtId="0" fontId="41" fillId="0" borderId="48" xfId="57" applyFont="1" applyBorder="1" applyAlignment="1">
      <alignment horizontal="center" vertical="center" wrapText="1"/>
    </xf>
    <xf numFmtId="0" fontId="41" fillId="0" borderId="29" xfId="57" applyFont="1" applyBorder="1" applyAlignment="1">
      <alignment horizontal="center" vertical="center" wrapText="1"/>
    </xf>
    <xf numFmtId="0" fontId="41" fillId="0" borderId="11" xfId="57" applyFont="1" applyBorder="1" applyAlignment="1">
      <alignment horizontal="center" vertical="center" wrapText="1"/>
    </xf>
    <xf numFmtId="0" fontId="41" fillId="0" borderId="30" xfId="57" applyFont="1" applyBorder="1" applyAlignment="1">
      <alignment horizontal="center" vertical="center" wrapText="1"/>
    </xf>
    <xf numFmtId="0" fontId="41" fillId="0" borderId="31" xfId="57" applyFont="1" applyBorder="1" applyAlignment="1">
      <alignment horizontal="center" vertical="center" wrapText="1"/>
    </xf>
    <xf numFmtId="0" fontId="41" fillId="0" borderId="46" xfId="57" applyFont="1" applyBorder="1" applyAlignment="1">
      <alignment horizontal="center" vertical="center" wrapText="1"/>
    </xf>
    <xf numFmtId="0" fontId="41" fillId="0" borderId="47" xfId="57" applyFont="1" applyBorder="1" applyAlignment="1">
      <alignment horizontal="center" vertical="center" wrapText="1"/>
    </xf>
    <xf numFmtId="0" fontId="41" fillId="0" borderId="2" xfId="57" applyFont="1" applyBorder="1" applyAlignment="1">
      <alignment horizontal="center" vertical="center" wrapText="1"/>
    </xf>
    <xf numFmtId="0" fontId="41" fillId="0" borderId="14" xfId="57" applyFont="1" applyBorder="1" applyAlignment="1">
      <alignment horizontal="center" vertical="center" wrapText="1"/>
    </xf>
    <xf numFmtId="0" fontId="41" fillId="0" borderId="29" xfId="61" applyFont="1" applyBorder="1" applyAlignment="1">
      <alignment horizontal="center" vertical="center" wrapText="1"/>
    </xf>
    <xf numFmtId="0" fontId="41" fillId="0" borderId="11" xfId="61" applyFont="1" applyBorder="1" applyAlignment="1">
      <alignment horizontal="center" vertical="center"/>
    </xf>
    <xf numFmtId="0" fontId="41" fillId="0" borderId="29" xfId="0" applyFont="1" applyBorder="1" applyAlignment="1">
      <alignment horizontal="center" vertical="center" wrapText="1"/>
    </xf>
    <xf numFmtId="0" fontId="41" fillId="0" borderId="53" xfId="0" applyFont="1" applyBorder="1" applyAlignment="1">
      <alignment horizontal="center" vertical="center"/>
    </xf>
    <xf numFmtId="0" fontId="26" fillId="0" borderId="1" xfId="61" applyFont="1" applyBorder="1" applyAlignment="1">
      <alignment horizontal="center" vertical="center"/>
    </xf>
    <xf numFmtId="0" fontId="26" fillId="0" borderId="2" xfId="57" applyFont="1" applyBorder="1" applyAlignment="1" applyProtection="1">
      <alignment horizontal="center" vertical="center" wrapText="1"/>
      <protection locked="0" hidden="1"/>
    </xf>
    <xf numFmtId="0" fontId="26" fillId="0" borderId="4" xfId="57" applyFont="1" applyBorder="1" applyAlignment="1" applyProtection="1">
      <alignment horizontal="center" vertical="center" wrapText="1"/>
      <protection locked="0" hidden="1"/>
    </xf>
    <xf numFmtId="0" fontId="26" fillId="0" borderId="6" xfId="57" applyFont="1" applyBorder="1" applyAlignment="1" applyProtection="1">
      <alignment horizontal="center" vertical="center" wrapText="1"/>
      <protection locked="0" hidden="1"/>
    </xf>
    <xf numFmtId="0" fontId="26" fillId="0" borderId="9" xfId="57" applyFont="1" applyBorder="1" applyAlignment="1" applyProtection="1">
      <alignment horizontal="center" vertical="center" wrapText="1"/>
      <protection locked="0" hidden="1"/>
    </xf>
    <xf numFmtId="0" fontId="26" fillId="0" borderId="18" xfId="57" applyFont="1" applyBorder="1" applyAlignment="1" applyProtection="1">
      <alignment horizontal="center" vertical="center" wrapText="1"/>
      <protection locked="0" hidden="1"/>
    </xf>
    <xf numFmtId="0" fontId="26" fillId="0" borderId="12" xfId="57" applyFont="1" applyBorder="1" applyAlignment="1" applyProtection="1">
      <alignment horizontal="center" vertical="center" wrapText="1"/>
      <protection locked="0" hidden="1"/>
    </xf>
    <xf numFmtId="0" fontId="26" fillId="0" borderId="19" xfId="57" applyFont="1" applyBorder="1" applyAlignment="1" applyProtection="1">
      <alignment horizontal="center" vertical="center" wrapText="1"/>
      <protection locked="0" hidden="1"/>
    </xf>
    <xf numFmtId="0" fontId="26" fillId="0" borderId="2" xfId="57" applyFont="1" applyBorder="1" applyAlignment="1" applyProtection="1">
      <alignment horizontal="left" vertical="center" wrapText="1"/>
      <protection locked="0" hidden="1"/>
    </xf>
    <xf numFmtId="0" fontId="26" fillId="0" borderId="3" xfId="57" applyFont="1" applyBorder="1" applyAlignment="1" applyProtection="1">
      <alignment horizontal="left" vertical="center" wrapText="1"/>
      <protection locked="0" hidden="1"/>
    </xf>
    <xf numFmtId="0" fontId="26" fillId="0" borderId="6" xfId="57" applyFont="1" applyBorder="1" applyAlignment="1" applyProtection="1">
      <alignment horizontal="center" vertical="center"/>
      <protection locked="0" hidden="1"/>
    </xf>
    <xf numFmtId="0" fontId="26" fillId="0" borderId="9" xfId="57" applyFont="1" applyBorder="1" applyAlignment="1" applyProtection="1">
      <alignment horizontal="center" vertical="center"/>
      <protection locked="0" hidden="1"/>
    </xf>
    <xf numFmtId="0" fontId="26" fillId="0" borderId="5" xfId="57" applyFont="1" applyBorder="1" applyAlignment="1" applyProtection="1">
      <alignment horizontal="center" vertical="center"/>
      <protection locked="0" hidden="1"/>
    </xf>
    <xf numFmtId="0" fontId="27" fillId="0" borderId="1" xfId="57" applyFont="1" applyBorder="1" applyAlignment="1" applyProtection="1">
      <alignment horizontal="center" vertical="center" wrapText="1"/>
      <protection locked="0"/>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6" fillId="0" borderId="9" xfId="57" applyFont="1" applyBorder="1" applyAlignment="1" applyProtection="1">
      <alignment horizontal="center" vertical="center"/>
      <protection locked="0"/>
    </xf>
    <xf numFmtId="0" fontId="26" fillId="0" borderId="2" xfId="56" applyFont="1" applyBorder="1" applyAlignment="1" applyProtection="1">
      <alignment horizontal="center" vertical="center"/>
      <protection locked="0"/>
    </xf>
    <xf numFmtId="0" fontId="26" fillId="0" borderId="4" xfId="56" applyFont="1" applyBorder="1" applyAlignment="1" applyProtection="1">
      <alignment horizontal="center" vertical="center"/>
      <protection locked="0"/>
    </xf>
    <xf numFmtId="0" fontId="26" fillId="0" borderId="3" xfId="56"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2" xfId="0" applyFont="1" applyBorder="1" applyAlignment="1" applyProtection="1">
      <alignment horizontal="center" vertical="center" textRotation="255" wrapText="1"/>
      <protection locked="0"/>
    </xf>
    <xf numFmtId="0" fontId="50" fillId="0" borderId="4" xfId="0" applyFont="1" applyBorder="1" applyAlignment="1" applyProtection="1">
      <alignment horizontal="center" vertical="center" textRotation="255" wrapText="1"/>
      <protection locked="0"/>
    </xf>
    <xf numFmtId="0" fontId="50" fillId="0" borderId="3" xfId="0" applyFont="1" applyBorder="1" applyAlignment="1" applyProtection="1">
      <alignment horizontal="center" vertical="center" textRotation="255" wrapText="1"/>
      <protection locked="0"/>
    </xf>
    <xf numFmtId="0" fontId="50" fillId="0" borderId="14" xfId="0" applyFont="1" applyBorder="1" applyAlignment="1" applyProtection="1">
      <alignment horizontal="center" vertical="center" textRotation="255" wrapText="1"/>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50" fillId="0" borderId="4" xfId="0" applyFont="1" applyBorder="1" applyAlignment="1" applyProtection="1">
      <alignment horizontal="center" vertical="center" textRotation="255"/>
      <protection locked="0"/>
    </xf>
    <xf numFmtId="0" fontId="50" fillId="0" borderId="3" xfId="0" applyFont="1" applyBorder="1" applyAlignment="1" applyProtection="1">
      <alignment horizontal="center" vertical="center" textRotation="255"/>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4" dataDxfId="53" headerRowCellStyle="標準_調査票（enquete）" dataCellStyle="標準_調査票（enquete）">
  <autoFilter ref="B10:AV15" xr:uid="{00000000-0009-0000-0100-000001000000}"/>
  <tableColumns count="47">
    <tableColumn id="1" xr3:uid="{00000000-0010-0000-0000-000001000000}" name="北海道" dataDxfId="52" dataCellStyle="標準_調査票（enquete）"/>
    <tableColumn id="2" xr3:uid="{00000000-0010-0000-0000-000002000000}" name="青森県" dataDxfId="51" dataCellStyle="標準_調査票（enquete）"/>
    <tableColumn id="3" xr3:uid="{00000000-0010-0000-0000-000003000000}" name="岩手県" dataDxfId="50" dataCellStyle="標準_調査票（enquete）"/>
    <tableColumn id="4" xr3:uid="{00000000-0010-0000-0000-000004000000}" name="宮城県" dataDxfId="49" dataCellStyle="標準_調査票（enquete）"/>
    <tableColumn id="5" xr3:uid="{00000000-0010-0000-0000-000005000000}" name="秋田県" dataDxfId="48" dataCellStyle="標準_調査票（enquete）"/>
    <tableColumn id="6" xr3:uid="{00000000-0010-0000-0000-000006000000}" name="山形県" dataDxfId="47" dataCellStyle="標準_調査票（enquete）"/>
    <tableColumn id="7" xr3:uid="{00000000-0010-0000-0000-000007000000}" name="福島県" dataDxfId="46" dataCellStyle="標準_調査票（enquete）"/>
    <tableColumn id="8" xr3:uid="{00000000-0010-0000-0000-000008000000}" name="茨城県" dataDxfId="45" dataCellStyle="標準_調査票（enquete）"/>
    <tableColumn id="9" xr3:uid="{00000000-0010-0000-0000-000009000000}" name="栃木県" dataDxfId="44" dataCellStyle="標準_調査票（enquete）"/>
    <tableColumn id="10" xr3:uid="{00000000-0010-0000-0000-00000A000000}" name="群馬県" dataDxfId="43" dataCellStyle="標準_調査票（enquete）"/>
    <tableColumn id="11" xr3:uid="{00000000-0010-0000-0000-00000B000000}" name="埼玉県" dataDxfId="42" dataCellStyle="標準_調査票（enquete）"/>
    <tableColumn id="12" xr3:uid="{00000000-0010-0000-0000-00000C000000}" name="千葉県" dataDxfId="41" dataCellStyle="標準_調査票（enquete）"/>
    <tableColumn id="13" xr3:uid="{00000000-0010-0000-0000-00000D000000}" name="東京都" dataDxfId="40" dataCellStyle="標準_調査票（enquete）"/>
    <tableColumn id="14" xr3:uid="{00000000-0010-0000-0000-00000E000000}" name="神奈川県" dataDxfId="39" dataCellStyle="標準_調査票（enquete）"/>
    <tableColumn id="15" xr3:uid="{00000000-0010-0000-0000-00000F000000}" name="新潟県" dataDxfId="38" dataCellStyle="標準_調査票（enquete）"/>
    <tableColumn id="16" xr3:uid="{00000000-0010-0000-0000-000010000000}" name="富山県" dataDxfId="37" dataCellStyle="標準_調査票（enquete）"/>
    <tableColumn id="17" xr3:uid="{00000000-0010-0000-0000-000011000000}" name="石川県" dataDxfId="36" dataCellStyle="標準_調査票（enquete）"/>
    <tableColumn id="18" xr3:uid="{00000000-0010-0000-0000-000012000000}" name="福井県" dataDxfId="35" dataCellStyle="標準_調査票（enquete）"/>
    <tableColumn id="19" xr3:uid="{00000000-0010-0000-0000-000013000000}" name="山梨県" dataDxfId="34" dataCellStyle="標準_調査票（enquete）"/>
    <tableColumn id="20" xr3:uid="{00000000-0010-0000-0000-000014000000}" name="長野県" dataDxfId="33" dataCellStyle="標準_調査票（enquete）"/>
    <tableColumn id="21" xr3:uid="{00000000-0010-0000-0000-000015000000}" name="岐阜県" dataDxfId="32" dataCellStyle="標準_調査票（enquete）"/>
    <tableColumn id="22" xr3:uid="{00000000-0010-0000-0000-000016000000}" name="静岡県" dataDxfId="31" dataCellStyle="標準_調査票（enquete）"/>
    <tableColumn id="23" xr3:uid="{00000000-0010-0000-0000-000017000000}" name="愛知県" dataDxfId="30" dataCellStyle="標準_調査票（enquete）"/>
    <tableColumn id="24" xr3:uid="{00000000-0010-0000-0000-000018000000}" name="三重県" dataDxfId="29" dataCellStyle="標準_調査票（enquete）"/>
    <tableColumn id="25" xr3:uid="{00000000-0010-0000-0000-000019000000}" name="滋賀県" dataDxfId="28" dataCellStyle="標準_調査票（enquete）"/>
    <tableColumn id="26" xr3:uid="{00000000-0010-0000-0000-00001A000000}" name="京都府" dataDxfId="27" dataCellStyle="標準_調査票（enquete）"/>
    <tableColumn id="27" xr3:uid="{00000000-0010-0000-0000-00001B000000}" name="大阪府" dataDxfId="26" dataCellStyle="標準_調査票（enquete）"/>
    <tableColumn id="28" xr3:uid="{00000000-0010-0000-0000-00001C000000}" name="兵庫県" dataDxfId="25" dataCellStyle="標準_調査票（enquete）"/>
    <tableColumn id="29" xr3:uid="{00000000-0010-0000-0000-00001D000000}" name="奈良県" dataDxfId="24" dataCellStyle="標準_調査票（enquete）"/>
    <tableColumn id="30" xr3:uid="{00000000-0010-0000-0000-00001E000000}" name="和歌山県" dataDxfId="23" dataCellStyle="標準_調査票（enquete）"/>
    <tableColumn id="31" xr3:uid="{00000000-0010-0000-0000-00001F000000}" name="鳥取県" dataDxfId="22" dataCellStyle="標準_調査票（enquete）"/>
    <tableColumn id="32" xr3:uid="{00000000-0010-0000-0000-000020000000}" name="島根県" dataDxfId="21" dataCellStyle="標準_調査票（enquete）"/>
    <tableColumn id="33" xr3:uid="{00000000-0010-0000-0000-000021000000}" name="岡山県" dataDxfId="20" dataCellStyle="標準_調査票（enquete）"/>
    <tableColumn id="34" xr3:uid="{00000000-0010-0000-0000-000022000000}" name="広島県" dataDxfId="19" dataCellStyle="標準_調査票（enquete）"/>
    <tableColumn id="35" xr3:uid="{00000000-0010-0000-0000-000023000000}" name="山口県" dataDxfId="18" dataCellStyle="標準_調査票（enquete）"/>
    <tableColumn id="36" xr3:uid="{00000000-0010-0000-0000-000024000000}" name="徳島県" dataDxfId="17" dataCellStyle="標準_調査票（enquete）"/>
    <tableColumn id="37" xr3:uid="{00000000-0010-0000-0000-000025000000}" name="香川県" dataDxfId="16" dataCellStyle="標準_調査票（enquete）"/>
    <tableColumn id="38" xr3:uid="{00000000-0010-0000-0000-000026000000}" name="愛媛県" dataDxfId="15" dataCellStyle="標準_調査票（enquete）"/>
    <tableColumn id="39" xr3:uid="{00000000-0010-0000-0000-000027000000}" name="高知県" dataDxfId="14" dataCellStyle="標準_調査票（enquete）"/>
    <tableColumn id="40" xr3:uid="{00000000-0010-0000-0000-000028000000}" name="福岡県" dataDxfId="13" dataCellStyle="標準_調査票（enquete）"/>
    <tableColumn id="41" xr3:uid="{00000000-0010-0000-0000-000029000000}" name="佐賀県" dataDxfId="12" dataCellStyle="標準_調査票（enquete）"/>
    <tableColumn id="42" xr3:uid="{00000000-0010-0000-0000-00002A000000}" name="長崎県" dataDxfId="11" dataCellStyle="標準_調査票（enquete）"/>
    <tableColumn id="43" xr3:uid="{00000000-0010-0000-0000-00002B000000}" name="熊本県" dataDxfId="10" dataCellStyle="標準_調査票（enquete）"/>
    <tableColumn id="44" xr3:uid="{00000000-0010-0000-0000-00002C000000}" name="大分県" dataDxfId="9" dataCellStyle="標準_調査票（enquete）"/>
    <tableColumn id="45" xr3:uid="{00000000-0010-0000-0000-00002D000000}" name="宮崎県" dataDxfId="8" dataCellStyle="標準_調査票（enquete）"/>
    <tableColumn id="46" xr3:uid="{00000000-0010-0000-0000-00002E000000}" name="鹿児島県" dataDxfId="7" dataCellStyle="標準_調査票（enquete）"/>
    <tableColumn id="47" xr3:uid="{00000000-0010-0000-0000-00002F000000}" name="沖縄県" dataDxfId="6"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2"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90625" style="1" customWidth="1"/>
    <col min="7" max="22" width="8.08984375" style="1" customWidth="1"/>
    <col min="23" max="23" width="12.08984375" style="1" customWidth="1"/>
    <col min="24" max="24" width="11" style="1" customWidth="1"/>
    <col min="25" max="25" width="15.2695312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373</v>
      </c>
      <c r="C1" s="3"/>
      <c r="D1" s="4"/>
      <c r="E1" s="3"/>
      <c r="F1" s="3"/>
      <c r="G1" s="3"/>
      <c r="H1" s="3"/>
      <c r="I1" s="3"/>
      <c r="J1" s="3" t="s">
        <v>57</v>
      </c>
      <c r="L1" s="5"/>
      <c r="M1" s="5"/>
      <c r="N1" s="5"/>
      <c r="O1" s="223"/>
      <c r="P1" s="224"/>
      <c r="Q1" s="219"/>
      <c r="R1" s="220"/>
      <c r="S1" s="220"/>
      <c r="T1" s="220"/>
      <c r="U1" s="220"/>
    </row>
    <row r="2" spans="1:43" ht="51.65" customHeight="1" x14ac:dyDescent="0.2">
      <c r="A2" s="254" t="s">
        <v>182</v>
      </c>
      <c r="B2" s="240" t="s">
        <v>0</v>
      </c>
      <c r="C2" s="240" t="s">
        <v>30</v>
      </c>
      <c r="D2" s="227" t="s">
        <v>364</v>
      </c>
      <c r="E2" s="221" t="s">
        <v>1</v>
      </c>
      <c r="F2" s="222"/>
      <c r="G2" s="222"/>
      <c r="H2" s="222"/>
      <c r="I2" s="222"/>
      <c r="J2" s="222"/>
      <c r="K2" s="222"/>
      <c r="L2" s="222"/>
      <c r="M2" s="222"/>
      <c r="N2" s="222"/>
      <c r="O2" s="222"/>
      <c r="P2" s="222"/>
      <c r="Q2" s="222"/>
      <c r="R2" s="222"/>
      <c r="S2" s="222"/>
      <c r="T2" s="222"/>
      <c r="U2" s="222"/>
      <c r="V2" s="222"/>
      <c r="W2" s="6" t="s">
        <v>354</v>
      </c>
      <c r="X2" s="7"/>
      <c r="Y2" s="8" t="s">
        <v>317</v>
      </c>
      <c r="Z2" s="221" t="s">
        <v>168</v>
      </c>
      <c r="AA2" s="222"/>
      <c r="AB2" s="222"/>
      <c r="AC2" s="253"/>
      <c r="AD2" s="251" t="s">
        <v>542</v>
      </c>
      <c r="AE2" s="222"/>
      <c r="AF2" s="222"/>
      <c r="AG2" s="222"/>
      <c r="AH2" s="222"/>
      <c r="AI2" s="222"/>
      <c r="AJ2" s="222"/>
      <c r="AK2" s="222"/>
      <c r="AL2" s="222"/>
      <c r="AM2" s="222"/>
      <c r="AN2" s="240" t="s">
        <v>30</v>
      </c>
      <c r="AO2" s="240" t="s">
        <v>0</v>
      </c>
    </row>
    <row r="3" spans="1:43" ht="14.25" customHeight="1" x14ac:dyDescent="0.2">
      <c r="A3" s="255"/>
      <c r="B3" s="241"/>
      <c r="C3" s="241"/>
      <c r="D3" s="257"/>
      <c r="E3" s="225" t="s">
        <v>2</v>
      </c>
      <c r="F3" s="9"/>
      <c r="G3" s="225" t="s">
        <v>63</v>
      </c>
      <c r="H3" s="236"/>
      <c r="I3" s="236"/>
      <c r="J3" s="236"/>
      <c r="K3" s="225" t="s">
        <v>469</v>
      </c>
      <c r="L3" s="236"/>
      <c r="M3" s="236"/>
      <c r="N3" s="236"/>
      <c r="O3" s="225" t="s">
        <v>45</v>
      </c>
      <c r="P3" s="236"/>
      <c r="Q3" s="236"/>
      <c r="R3" s="236"/>
      <c r="S3" s="225" t="s">
        <v>365</v>
      </c>
      <c r="T3" s="236"/>
      <c r="U3" s="236"/>
      <c r="V3" s="236"/>
      <c r="W3" s="277" t="s">
        <v>355</v>
      </c>
      <c r="X3" s="277" t="s">
        <v>356</v>
      </c>
      <c r="Y3" s="10" t="s">
        <v>214</v>
      </c>
      <c r="Z3" s="259" t="s">
        <v>169</v>
      </c>
      <c r="AA3" s="262" t="s">
        <v>170</v>
      </c>
      <c r="AB3" s="263"/>
      <c r="AC3" s="264"/>
      <c r="AD3" s="251" t="s">
        <v>42</v>
      </c>
      <c r="AE3" s="252"/>
      <c r="AF3" s="252"/>
      <c r="AG3" s="252"/>
      <c r="AH3" s="252"/>
      <c r="AI3" s="252"/>
      <c r="AJ3" s="252"/>
      <c r="AK3" s="251" t="s">
        <v>31</v>
      </c>
      <c r="AL3" s="252"/>
      <c r="AM3" s="246" t="s">
        <v>3</v>
      </c>
      <c r="AN3" s="241"/>
      <c r="AO3" s="241"/>
    </row>
    <row r="4" spans="1:43" ht="35.5" customHeight="1" x14ac:dyDescent="0.2">
      <c r="A4" s="255"/>
      <c r="B4" s="241"/>
      <c r="C4" s="241"/>
      <c r="D4" s="257"/>
      <c r="E4" s="226"/>
      <c r="F4" s="11"/>
      <c r="G4" s="237"/>
      <c r="H4" s="238"/>
      <c r="I4" s="238"/>
      <c r="J4" s="238"/>
      <c r="K4" s="237"/>
      <c r="L4" s="238"/>
      <c r="M4" s="238"/>
      <c r="N4" s="238"/>
      <c r="O4" s="237"/>
      <c r="P4" s="238"/>
      <c r="Q4" s="238"/>
      <c r="R4" s="238"/>
      <c r="S4" s="237"/>
      <c r="T4" s="238"/>
      <c r="U4" s="238"/>
      <c r="V4" s="238"/>
      <c r="W4" s="278"/>
      <c r="X4" s="278"/>
      <c r="Y4" s="12" t="s">
        <v>215</v>
      </c>
      <c r="Z4" s="260"/>
      <c r="AA4" s="265"/>
      <c r="AB4" s="266"/>
      <c r="AC4" s="267"/>
      <c r="AD4" s="242" t="s">
        <v>33</v>
      </c>
      <c r="AE4" s="243"/>
      <c r="AF4" s="242" t="s">
        <v>4</v>
      </c>
      <c r="AG4" s="243"/>
      <c r="AH4" s="243"/>
      <c r="AI4" s="243"/>
      <c r="AJ4" s="243"/>
      <c r="AK4" s="246" t="s">
        <v>58</v>
      </c>
      <c r="AL4" s="246" t="s">
        <v>59</v>
      </c>
      <c r="AM4" s="247"/>
      <c r="AN4" s="241"/>
      <c r="AO4" s="241"/>
    </row>
    <row r="5" spans="1:43" ht="11.5" customHeight="1" x14ac:dyDescent="0.2">
      <c r="A5" s="255"/>
      <c r="B5" s="241"/>
      <c r="C5" s="241"/>
      <c r="D5" s="257"/>
      <c r="E5" s="226"/>
      <c r="F5" s="230" t="s">
        <v>60</v>
      </c>
      <c r="G5" s="227" t="s">
        <v>171</v>
      </c>
      <c r="H5" s="227" t="s">
        <v>166</v>
      </c>
      <c r="I5" s="233" t="s">
        <v>165</v>
      </c>
      <c r="J5" s="227" t="s">
        <v>5</v>
      </c>
      <c r="K5" s="227" t="s">
        <v>171</v>
      </c>
      <c r="L5" s="227" t="s">
        <v>166</v>
      </c>
      <c r="M5" s="233" t="s">
        <v>165</v>
      </c>
      <c r="N5" s="227" t="s">
        <v>5</v>
      </c>
      <c r="O5" s="227" t="s">
        <v>171</v>
      </c>
      <c r="P5" s="227" t="s">
        <v>257</v>
      </c>
      <c r="Q5" s="233" t="s">
        <v>165</v>
      </c>
      <c r="R5" s="227" t="s">
        <v>5</v>
      </c>
      <c r="S5" s="225" t="s">
        <v>6</v>
      </c>
      <c r="T5" s="225" t="s">
        <v>7</v>
      </c>
      <c r="U5" s="225" t="s">
        <v>8</v>
      </c>
      <c r="V5" s="227" t="s">
        <v>29</v>
      </c>
      <c r="W5" s="13"/>
      <c r="X5" s="14"/>
      <c r="Y5" s="15"/>
      <c r="Z5" s="261"/>
      <c r="AA5" s="268"/>
      <c r="AB5" s="269"/>
      <c r="AC5" s="270"/>
      <c r="AD5" s="244"/>
      <c r="AE5" s="245"/>
      <c r="AF5" s="244"/>
      <c r="AG5" s="245"/>
      <c r="AH5" s="245"/>
      <c r="AI5" s="245"/>
      <c r="AJ5" s="245"/>
      <c r="AK5" s="247"/>
      <c r="AL5" s="247"/>
      <c r="AM5" s="247"/>
      <c r="AN5" s="241"/>
      <c r="AO5" s="241"/>
    </row>
    <row r="6" spans="1:43" ht="19.5" customHeight="1" x14ac:dyDescent="0.2">
      <c r="A6" s="255"/>
      <c r="B6" s="241"/>
      <c r="C6" s="241"/>
      <c r="D6" s="257"/>
      <c r="E6" s="226"/>
      <c r="F6" s="231"/>
      <c r="G6" s="228"/>
      <c r="H6" s="228"/>
      <c r="I6" s="234"/>
      <c r="J6" s="228"/>
      <c r="K6" s="228"/>
      <c r="L6" s="228"/>
      <c r="M6" s="234"/>
      <c r="N6" s="228"/>
      <c r="O6" s="228"/>
      <c r="P6" s="239"/>
      <c r="Q6" s="234"/>
      <c r="R6" s="228"/>
      <c r="S6" s="226"/>
      <c r="T6" s="226"/>
      <c r="U6" s="226"/>
      <c r="V6" s="228"/>
      <c r="W6" s="279" t="s">
        <v>357</v>
      </c>
      <c r="X6" s="279" t="s">
        <v>357</v>
      </c>
      <c r="Y6" s="16" t="s">
        <v>14</v>
      </c>
      <c r="Z6" s="274" t="s">
        <v>172</v>
      </c>
      <c r="AA6" s="248" t="s">
        <v>173</v>
      </c>
      <c r="AB6" s="233" t="s">
        <v>174</v>
      </c>
      <c r="AC6" s="271" t="s">
        <v>175</v>
      </c>
      <c r="AD6" s="246" t="s">
        <v>9</v>
      </c>
      <c r="AE6" s="246" t="s">
        <v>10</v>
      </c>
      <c r="AF6" s="246" t="s">
        <v>11</v>
      </c>
      <c r="AG6" s="246" t="s">
        <v>12</v>
      </c>
      <c r="AH6" s="246" t="s">
        <v>34</v>
      </c>
      <c r="AI6" s="246" t="s">
        <v>35</v>
      </c>
      <c r="AJ6" s="246" t="s">
        <v>13</v>
      </c>
      <c r="AK6" s="247"/>
      <c r="AL6" s="247"/>
      <c r="AM6" s="247"/>
      <c r="AN6" s="241"/>
      <c r="AO6" s="241"/>
    </row>
    <row r="7" spans="1:43" ht="13.5" customHeight="1" x14ac:dyDescent="0.2">
      <c r="A7" s="255"/>
      <c r="B7" s="241"/>
      <c r="C7" s="241"/>
      <c r="D7" s="257"/>
      <c r="E7" s="226"/>
      <c r="F7" s="231"/>
      <c r="G7" s="228"/>
      <c r="H7" s="228"/>
      <c r="I7" s="234"/>
      <c r="J7" s="228"/>
      <c r="K7" s="228"/>
      <c r="L7" s="228"/>
      <c r="M7" s="234"/>
      <c r="N7" s="228"/>
      <c r="O7" s="228"/>
      <c r="P7" s="239"/>
      <c r="Q7" s="234"/>
      <c r="R7" s="228"/>
      <c r="S7" s="226"/>
      <c r="T7" s="226"/>
      <c r="U7" s="226"/>
      <c r="V7" s="228"/>
      <c r="W7" s="279"/>
      <c r="X7" s="279"/>
      <c r="Y7" s="17" t="s">
        <v>183</v>
      </c>
      <c r="Z7" s="275"/>
      <c r="AA7" s="249"/>
      <c r="AB7" s="234"/>
      <c r="AC7" s="272"/>
      <c r="AD7" s="247"/>
      <c r="AE7" s="247"/>
      <c r="AF7" s="247"/>
      <c r="AG7" s="247"/>
      <c r="AH7" s="247"/>
      <c r="AI7" s="247"/>
      <c r="AJ7" s="247"/>
      <c r="AK7" s="247"/>
      <c r="AL7" s="247"/>
      <c r="AM7" s="247"/>
      <c r="AN7" s="241"/>
      <c r="AO7" s="241"/>
    </row>
    <row r="8" spans="1:43" ht="18" customHeight="1" x14ac:dyDescent="0.2">
      <c r="A8" s="255"/>
      <c r="B8" s="241"/>
      <c r="C8" s="241"/>
      <c r="D8" s="257"/>
      <c r="E8" s="226"/>
      <c r="F8" s="231"/>
      <c r="G8" s="228"/>
      <c r="H8" s="228"/>
      <c r="I8" s="234"/>
      <c r="J8" s="228"/>
      <c r="K8" s="228"/>
      <c r="L8" s="228"/>
      <c r="M8" s="234"/>
      <c r="N8" s="228"/>
      <c r="O8" s="228"/>
      <c r="P8" s="228" t="s">
        <v>543</v>
      </c>
      <c r="Q8" s="234"/>
      <c r="R8" s="228"/>
      <c r="S8" s="226"/>
      <c r="T8" s="226"/>
      <c r="U8" s="226"/>
      <c r="V8" s="228"/>
      <c r="W8" s="279"/>
      <c r="X8" s="279"/>
      <c r="Y8" s="17" t="s">
        <v>184</v>
      </c>
      <c r="Z8" s="275"/>
      <c r="AA8" s="249"/>
      <c r="AB8" s="234"/>
      <c r="AC8" s="272"/>
      <c r="AD8" s="247"/>
      <c r="AE8" s="247"/>
      <c r="AF8" s="247"/>
      <c r="AG8" s="247"/>
      <c r="AH8" s="247"/>
      <c r="AI8" s="247"/>
      <c r="AJ8" s="247"/>
      <c r="AK8" s="247"/>
      <c r="AL8" s="247"/>
      <c r="AM8" s="247"/>
      <c r="AN8" s="241"/>
      <c r="AO8" s="241"/>
    </row>
    <row r="9" spans="1:43" ht="15.65" customHeight="1" x14ac:dyDescent="0.2">
      <c r="A9" s="255"/>
      <c r="B9" s="241"/>
      <c r="C9" s="241"/>
      <c r="D9" s="258"/>
      <c r="E9" s="226"/>
      <c r="F9" s="232"/>
      <c r="G9" s="229"/>
      <c r="H9" s="229"/>
      <c r="I9" s="235"/>
      <c r="J9" s="229"/>
      <c r="K9" s="229"/>
      <c r="L9" s="229"/>
      <c r="M9" s="235"/>
      <c r="N9" s="229"/>
      <c r="O9" s="229"/>
      <c r="P9" s="229"/>
      <c r="Q9" s="235"/>
      <c r="R9" s="229"/>
      <c r="S9" s="226"/>
      <c r="T9" s="226"/>
      <c r="U9" s="226"/>
      <c r="V9" s="229"/>
      <c r="W9" s="280"/>
      <c r="X9" s="280"/>
      <c r="Y9" s="18"/>
      <c r="Z9" s="276"/>
      <c r="AA9" s="250"/>
      <c r="AB9" s="235"/>
      <c r="AC9" s="273"/>
      <c r="AD9" s="247"/>
      <c r="AE9" s="247"/>
      <c r="AF9" s="247"/>
      <c r="AG9" s="247"/>
      <c r="AH9" s="247"/>
      <c r="AI9" s="247"/>
      <c r="AJ9" s="247"/>
      <c r="AK9" s="247"/>
      <c r="AL9" s="247"/>
      <c r="AM9" s="247"/>
      <c r="AN9" s="241"/>
      <c r="AO9" s="241"/>
    </row>
    <row r="10" spans="1:43" ht="63" customHeight="1" x14ac:dyDescent="0.2">
      <c r="A10" s="256"/>
      <c r="B10" s="19"/>
      <c r="C10" s="19"/>
      <c r="D10" s="20"/>
      <c r="E10" s="20"/>
      <c r="F10" s="19"/>
      <c r="G10" s="21" t="s">
        <v>367</v>
      </c>
      <c r="H10" s="22"/>
      <c r="I10" s="22"/>
      <c r="J10" s="23"/>
      <c r="K10" s="21" t="s">
        <v>367</v>
      </c>
      <c r="L10" s="22"/>
      <c r="M10" s="22"/>
      <c r="N10" s="23"/>
      <c r="O10" s="24" t="s">
        <v>367</v>
      </c>
      <c r="P10" s="25"/>
      <c r="Q10" s="25"/>
      <c r="R10" s="25"/>
      <c r="S10" s="24" t="s">
        <v>366</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IF(ｼｰﾄ0!C3="","",ｼｰﾄ0!C3)</f>
        <v>青森県</v>
      </c>
      <c r="C11" s="30" t="str">
        <f>IF(ｼｰﾄ0!C4="","",ｼｰﾄ0!C4)</f>
        <v>八戸市</v>
      </c>
      <c r="D11" s="30" t="str">
        <f>IF(OR(ｼｰﾄ1!D23&lt;&gt;"",ｼｰﾄ1!E23&lt;&gt;"",ｼｰﾄ1!F23&lt;&gt;""),"○","")</f>
        <v/>
      </c>
      <c r="E11" s="31">
        <f>IF(ｼｰﾄ3!C67&lt;&gt;"",ｼｰﾄ3!C67,"")</f>
        <v>7.7</v>
      </c>
      <c r="F11" s="31" t="str">
        <f>IF(ｼｰﾄ3!D67&lt;&gt;"",ｼｰﾄ3!D67,"")</f>
        <v/>
      </c>
      <c r="G11" s="32">
        <f>IF(ｼｰﾄ1!D11&lt;&gt;"",ｼｰﾄ1!D11,"")</f>
        <v>48.6</v>
      </c>
      <c r="H11" s="33" t="str">
        <f>IF(ｼｰﾄ1!D9&lt;&gt;"",ｼｰﾄ1!D9,"")</f>
        <v>S50～R2</v>
      </c>
      <c r="I11" s="33" t="str">
        <f>IF(ｼｰﾄ1!D5&lt;&gt;"",ｼｰﾄ1!D5,"")</f>
        <v>NO.8</v>
      </c>
      <c r="J11" s="33" t="str">
        <f>IF(ｼｰﾄ1!D6&lt;&gt;"",ｼｰﾄ1!D6,"")</f>
        <v>柏崎二丁目</v>
      </c>
      <c r="K11" s="32">
        <f>IF(ｼｰﾄ1!E12&lt;&gt;"",ｼｰﾄ1!E12,"")</f>
        <v>1.48</v>
      </c>
      <c r="L11" s="33" t="str">
        <f>IF(ｼｰﾄ1!E9&lt;&gt;"",ｼｰﾄ1!E9,"")</f>
        <v>H28～R2</v>
      </c>
      <c r="M11" s="33" t="str">
        <f>IF(ｼｰﾄ1!E5&lt;&gt;"",ｼｰﾄ1!E5,"")</f>
        <v>NO.39</v>
      </c>
      <c r="N11" s="33" t="str">
        <f>IF(ｼｰﾄ1!E6&lt;&gt;"",ｼｰﾄ1!E6,"")</f>
        <v>尻内町</v>
      </c>
      <c r="O11" s="32">
        <f>IF(ｼｰﾄ1!F13&lt;&gt;"",ｼｰﾄ1!F13,"")</f>
        <v>0.22</v>
      </c>
      <c r="P11" s="33" t="str">
        <f>IF(ｼｰﾄ1!F9&lt;&gt;"",ｼｰﾄ1!F9,"")</f>
        <v>R2</v>
      </c>
      <c r="Q11" s="33" t="str">
        <f>IF(ｼｰﾄ1!F5&lt;&gt;"",ｼｰﾄ1!F5,"")</f>
        <v>NO.39</v>
      </c>
      <c r="R11" s="33" t="str">
        <f>IF(ｼｰﾄ1!F6&lt;&gt;"",ｼｰﾄ1!F6,"")</f>
        <v>尻内町</v>
      </c>
      <c r="S11" s="33" t="str">
        <f>IF(ｼｰﾄ3!E67&lt;&gt;"",ｼｰﾄ3!E67,"")</f>
        <v>/</v>
      </c>
      <c r="T11" s="33" t="str">
        <f>IF(ｼｰﾄ3!F67&lt;&gt;"",ｼｰﾄ3!F67,"")</f>
        <v>/</v>
      </c>
      <c r="U11" s="33" t="str">
        <f>IF(ｼｰﾄ3!G67&lt;&gt;"",ｼｰﾄ3!G67,"")</f>
        <v>/</v>
      </c>
      <c r="V11" s="33" t="str">
        <f>IF(ｼｰﾄ3!H67&lt;&gt;"",ｼｰﾄ3!H67,"")</f>
        <v>/</v>
      </c>
      <c r="W11" s="34"/>
      <c r="X11" s="34"/>
      <c r="Y11" s="34" t="str">
        <f>IF(ｼｰﾄ3!I67&lt;&gt;"",ｼｰﾄ3!I67,"")</f>
        <v>◇</v>
      </c>
      <c r="Z11" s="35" t="str">
        <f>IF(ｼｰﾄ5!D14&lt;&gt;"",ｼｰﾄ5!D14,"")</f>
        <v/>
      </c>
      <c r="AA11" s="36">
        <f>IF(ｼｰﾄ5!D37="","",ｼｰﾄ5!D37)</f>
        <v>3</v>
      </c>
      <c r="AB11" s="36" t="str">
        <f>IF(ｼｰﾄ5!E37="","",ｼｰﾄ5!E37)</f>
        <v/>
      </c>
      <c r="AC11" s="36">
        <f>IF(ｼｰﾄ5!F37="","",ｼｰﾄ5!F37)</f>
        <v>4</v>
      </c>
      <c r="AD11" s="30" t="str">
        <f>IF(ｼｰﾄ4!C7="","",ｼｰﾄ4!C7)</f>
        <v/>
      </c>
      <c r="AE11" s="30" t="str">
        <f>IF(ｼｰﾄ4!D7="","",ｼｰﾄ4!D7)</f>
        <v/>
      </c>
      <c r="AF11" s="30" t="str">
        <f>IF(ｼｰﾄ4!E7="","",ｼｰﾄ4!E7)</f>
        <v>△</v>
      </c>
      <c r="AG11" s="30" t="str">
        <f>IF(ｼｰﾄ4!F7="","",ｼｰﾄ4!F7)</f>
        <v/>
      </c>
      <c r="AH11" s="30" t="str">
        <f>IF(ｼｰﾄ4!G7="","",ｼｰﾄ4!G7)</f>
        <v/>
      </c>
      <c r="AI11" s="30" t="str">
        <f>IF(ｼｰﾄ4!H7="","",ｼｰﾄ4!H7)</f>
        <v/>
      </c>
      <c r="AJ11" s="30" t="str">
        <f>IF(ｼｰﾄ4!I7="","",ｼｰﾄ4!I7)</f>
        <v/>
      </c>
      <c r="AK11" s="30" t="str">
        <f>IF(ｼｰﾄ4!J7="","",ｼｰﾄ4!J7)</f>
        <v/>
      </c>
      <c r="AL11" s="30" t="str">
        <f>IF(ｼｰﾄ4!K7="","",ｼｰﾄ4!K7)</f>
        <v/>
      </c>
      <c r="AM11" s="30" t="str">
        <f>IF(ｼｰﾄ4!L7="","",ｼｰﾄ4!L7)</f>
        <v/>
      </c>
      <c r="AN11" s="30" t="str">
        <f>IF(ｼｰﾄ0!C4="","",ｼｰﾄ0!C4)</f>
        <v>八戸市</v>
      </c>
      <c r="AO11" s="30" t="str">
        <f>IF(ｼｰﾄ0!C3="","",ｼｰﾄ0!C3)</f>
        <v>青森県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325</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218" hidden="1" customWidth="1"/>
    <col min="2" max="16384" width="8.7265625" style="218"/>
  </cols>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pageSetUpPr fitToPage="1"/>
  </sheetPr>
  <dimension ref="A1:G57"/>
  <sheetViews>
    <sheetView tabSelected="1" topLeftCell="B1" zoomScale="70" zoomScaleNormal="70" workbookViewId="0">
      <selection activeCell="J3" sqref="J3"/>
    </sheetView>
  </sheetViews>
  <sheetFormatPr defaultColWidth="8.7265625" defaultRowHeight="16" outlineLevelRow="1" outlineLevelCol="1" x14ac:dyDescent="0.2"/>
  <cols>
    <col min="1" max="1" width="8.6328125" style="49" hidden="1" customWidth="1"/>
    <col min="2" max="2" width="66.2695312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ollapsed="1"/>
    <col min="8" max="16384" width="8.7265625" style="49"/>
  </cols>
  <sheetData>
    <row r="1" spans="1:6" ht="24.75" customHeight="1" x14ac:dyDescent="0.2">
      <c r="A1" s="281" t="s">
        <v>478</v>
      </c>
      <c r="B1" s="281"/>
      <c r="C1" s="48"/>
      <c r="D1" s="282" t="s">
        <v>274</v>
      </c>
      <c r="E1" s="283"/>
      <c r="F1" s="284"/>
    </row>
    <row r="2" spans="1:6" ht="15" customHeight="1" x14ac:dyDescent="0.2">
      <c r="A2" s="285" t="s">
        <v>286</v>
      </c>
      <c r="B2" s="286"/>
      <c r="D2" s="50" t="s">
        <v>160</v>
      </c>
      <c r="E2" s="51"/>
      <c r="F2" s="51"/>
    </row>
    <row r="3" spans="1:6" ht="15" customHeight="1" x14ac:dyDescent="0.2">
      <c r="A3" s="52" t="s">
        <v>328</v>
      </c>
      <c r="B3" s="53" t="s">
        <v>337</v>
      </c>
      <c r="D3" s="54"/>
      <c r="E3" s="55"/>
      <c r="F3" s="51"/>
    </row>
    <row r="4" spans="1:6" ht="13.15" customHeight="1" x14ac:dyDescent="0.2">
      <c r="A4" s="52" t="s">
        <v>329</v>
      </c>
      <c r="B4" s="53" t="s">
        <v>304</v>
      </c>
      <c r="D4" s="54"/>
      <c r="E4" s="55"/>
      <c r="F4" s="51"/>
    </row>
    <row r="5" spans="1:6" x14ac:dyDescent="0.2">
      <c r="A5" s="52" t="s">
        <v>330</v>
      </c>
      <c r="B5" s="50" t="s">
        <v>326</v>
      </c>
      <c r="D5" s="54"/>
      <c r="E5" s="56" t="s">
        <v>82</v>
      </c>
      <c r="F5" s="57" t="s">
        <v>222</v>
      </c>
    </row>
    <row r="6" spans="1:6" x14ac:dyDescent="0.2">
      <c r="A6" s="52" t="s">
        <v>331</v>
      </c>
      <c r="B6" s="50" t="s">
        <v>327</v>
      </c>
      <c r="D6" s="54"/>
      <c r="E6" s="56" t="s">
        <v>83</v>
      </c>
      <c r="F6" s="57" t="s">
        <v>223</v>
      </c>
    </row>
    <row r="7" spans="1:6" x14ac:dyDescent="0.2">
      <c r="A7" s="52" t="s">
        <v>332</v>
      </c>
      <c r="B7" s="50" t="s">
        <v>246</v>
      </c>
      <c r="D7" s="54"/>
      <c r="E7" s="56" t="s">
        <v>84</v>
      </c>
      <c r="F7" s="57" t="s">
        <v>85</v>
      </c>
    </row>
    <row r="8" spans="1:6" x14ac:dyDescent="0.2">
      <c r="A8" s="52" t="s">
        <v>333</v>
      </c>
      <c r="B8" s="50" t="s">
        <v>303</v>
      </c>
      <c r="D8" s="54"/>
      <c r="E8" s="56" t="s">
        <v>86</v>
      </c>
      <c r="F8" s="57" t="s">
        <v>87</v>
      </c>
    </row>
    <row r="9" spans="1:6" x14ac:dyDescent="0.2">
      <c r="A9" s="52" t="s">
        <v>334</v>
      </c>
      <c r="B9" s="50" t="s">
        <v>87</v>
      </c>
      <c r="D9" s="54"/>
      <c r="E9" s="56" t="s">
        <v>88</v>
      </c>
      <c r="F9" s="57" t="s">
        <v>89</v>
      </c>
    </row>
    <row r="10" spans="1:6" x14ac:dyDescent="0.2">
      <c r="A10" s="52" t="s">
        <v>335</v>
      </c>
      <c r="B10" s="50" t="s">
        <v>284</v>
      </c>
      <c r="D10" s="54"/>
      <c r="E10" s="56" t="s">
        <v>120</v>
      </c>
      <c r="F10" s="57" t="s">
        <v>121</v>
      </c>
    </row>
    <row r="11" spans="1:6" x14ac:dyDescent="0.2">
      <c r="A11" s="52" t="s">
        <v>336</v>
      </c>
      <c r="B11" s="50" t="s">
        <v>138</v>
      </c>
      <c r="D11" s="54"/>
      <c r="E11" s="56"/>
      <c r="F11" s="57"/>
    </row>
    <row r="12" spans="1:6" x14ac:dyDescent="0.2">
      <c r="D12" s="54"/>
      <c r="E12" s="56" t="s">
        <v>124</v>
      </c>
      <c r="F12" s="57" t="s">
        <v>218</v>
      </c>
    </row>
    <row r="13" spans="1:6" hidden="1" outlineLevel="1" x14ac:dyDescent="0.2">
      <c r="A13" s="54" t="s">
        <v>285</v>
      </c>
      <c r="B13" s="51"/>
      <c r="D13" s="54" t="s">
        <v>161</v>
      </c>
      <c r="E13" s="56"/>
      <c r="F13" s="51"/>
    </row>
    <row r="14" spans="1:6" hidden="1" outlineLevel="1" x14ac:dyDescent="0.2">
      <c r="A14" s="52" t="s">
        <v>287</v>
      </c>
      <c r="B14" s="50" t="s">
        <v>119</v>
      </c>
      <c r="D14" s="54"/>
      <c r="E14" s="56" t="s">
        <v>90</v>
      </c>
      <c r="F14" s="57" t="s">
        <v>91</v>
      </c>
    </row>
    <row r="15" spans="1:6" hidden="1" outlineLevel="1" x14ac:dyDescent="0.2">
      <c r="A15" s="52" t="s">
        <v>288</v>
      </c>
      <c r="B15" s="50" t="s">
        <v>121</v>
      </c>
      <c r="D15" s="54"/>
      <c r="E15" s="56" t="s">
        <v>92</v>
      </c>
      <c r="F15" s="57" t="s">
        <v>93</v>
      </c>
    </row>
    <row r="16" spans="1:6" hidden="1" outlineLevel="1" x14ac:dyDescent="0.2">
      <c r="A16" s="52" t="s">
        <v>289</v>
      </c>
      <c r="B16" s="50" t="s">
        <v>122</v>
      </c>
      <c r="D16" s="54"/>
      <c r="E16" s="56" t="s">
        <v>94</v>
      </c>
      <c r="F16" s="57" t="s">
        <v>95</v>
      </c>
    </row>
    <row r="17" spans="1:6" hidden="1" outlineLevel="1" x14ac:dyDescent="0.2">
      <c r="A17" s="52" t="s">
        <v>290</v>
      </c>
      <c r="B17" s="50" t="s">
        <v>123</v>
      </c>
      <c r="D17" s="54"/>
      <c r="E17" s="56" t="s">
        <v>96</v>
      </c>
      <c r="F17" s="57" t="s">
        <v>97</v>
      </c>
    </row>
    <row r="18" spans="1:6" hidden="1" outlineLevel="1" x14ac:dyDescent="0.2">
      <c r="A18" s="52" t="s">
        <v>291</v>
      </c>
      <c r="B18" s="50" t="s">
        <v>247</v>
      </c>
      <c r="D18" s="54"/>
      <c r="E18" s="56" t="s">
        <v>98</v>
      </c>
      <c r="F18" s="57" t="s">
        <v>99</v>
      </c>
    </row>
    <row r="19" spans="1:6" hidden="1" outlineLevel="1" x14ac:dyDescent="0.2">
      <c r="A19" s="52" t="s">
        <v>292</v>
      </c>
      <c r="B19" s="50" t="s">
        <v>248</v>
      </c>
      <c r="D19" s="54"/>
      <c r="E19" s="56" t="s">
        <v>100</v>
      </c>
      <c r="F19" s="57" t="s">
        <v>101</v>
      </c>
    </row>
    <row r="20" spans="1:6" hidden="1" outlineLevel="1" x14ac:dyDescent="0.2">
      <c r="A20" s="52" t="s">
        <v>293</v>
      </c>
      <c r="B20" s="50" t="s">
        <v>249</v>
      </c>
      <c r="D20" s="54" t="s">
        <v>162</v>
      </c>
      <c r="E20" s="56"/>
      <c r="F20" s="51"/>
    </row>
    <row r="21" spans="1:6" hidden="1" outlineLevel="1" x14ac:dyDescent="0.2">
      <c r="A21" s="52" t="s">
        <v>294</v>
      </c>
      <c r="B21" s="50" t="s">
        <v>250</v>
      </c>
      <c r="D21" s="54"/>
      <c r="E21" s="56" t="s">
        <v>102</v>
      </c>
      <c r="F21" s="57" t="s">
        <v>103</v>
      </c>
    </row>
    <row r="22" spans="1:6" hidden="1" outlineLevel="1" x14ac:dyDescent="0.2">
      <c r="A22" s="52" t="s">
        <v>295</v>
      </c>
      <c r="B22" s="50" t="s">
        <v>224</v>
      </c>
      <c r="D22" s="54"/>
      <c r="E22" s="56" t="s">
        <v>104</v>
      </c>
      <c r="F22" s="57" t="s">
        <v>105</v>
      </c>
    </row>
    <row r="23" spans="1:6" hidden="1" outlineLevel="1" x14ac:dyDescent="0.2">
      <c r="A23" s="52" t="s">
        <v>296</v>
      </c>
      <c r="B23" s="50" t="s">
        <v>225</v>
      </c>
      <c r="D23" s="54"/>
      <c r="E23" s="56" t="s">
        <v>106</v>
      </c>
      <c r="F23" s="57" t="s">
        <v>107</v>
      </c>
    </row>
    <row r="24" spans="1:6" hidden="1" outlineLevel="1" x14ac:dyDescent="0.2">
      <c r="A24" s="52" t="s">
        <v>297</v>
      </c>
      <c r="B24" s="50" t="s">
        <v>251</v>
      </c>
      <c r="D24" s="54"/>
      <c r="E24" s="56" t="s">
        <v>108</v>
      </c>
      <c r="F24" s="57" t="s">
        <v>109</v>
      </c>
    </row>
    <row r="25" spans="1:6" hidden="1" outlineLevel="1" x14ac:dyDescent="0.2">
      <c r="A25" s="52" t="s">
        <v>298</v>
      </c>
      <c r="B25" s="50" t="s">
        <v>252</v>
      </c>
      <c r="D25" s="54"/>
      <c r="E25" s="56" t="s">
        <v>110</v>
      </c>
      <c r="F25" s="57" t="s">
        <v>111</v>
      </c>
    </row>
    <row r="26" spans="1:6" hidden="1" outlineLevel="1" x14ac:dyDescent="0.2">
      <c r="A26" s="52" t="s">
        <v>299</v>
      </c>
      <c r="B26" s="50" t="s">
        <v>253</v>
      </c>
      <c r="D26" s="54"/>
      <c r="E26" s="56" t="s">
        <v>112</v>
      </c>
      <c r="F26" s="57" t="s">
        <v>113</v>
      </c>
    </row>
    <row r="27" spans="1:6" hidden="1" outlineLevel="1" x14ac:dyDescent="0.2">
      <c r="A27" s="52" t="s">
        <v>300</v>
      </c>
      <c r="B27" s="50" t="s">
        <v>254</v>
      </c>
      <c r="D27" s="54"/>
      <c r="E27" s="56" t="s">
        <v>114</v>
      </c>
      <c r="F27" s="57" t="s">
        <v>115</v>
      </c>
    </row>
    <row r="28" spans="1:6" hidden="1" outlineLevel="1" x14ac:dyDescent="0.2">
      <c r="A28" s="52" t="s">
        <v>301</v>
      </c>
      <c r="B28" s="50" t="s">
        <v>255</v>
      </c>
      <c r="D28" s="54"/>
      <c r="E28" s="56" t="s">
        <v>116</v>
      </c>
      <c r="F28" s="57" t="s">
        <v>117</v>
      </c>
    </row>
    <row r="29" spans="1:6" hidden="1" outlineLevel="1" x14ac:dyDescent="0.2">
      <c r="A29" s="52" t="s">
        <v>302</v>
      </c>
      <c r="B29" s="50" t="s">
        <v>256</v>
      </c>
      <c r="D29" s="54" t="s">
        <v>118</v>
      </c>
      <c r="E29" s="56"/>
      <c r="F29" s="51"/>
    </row>
    <row r="30" spans="1:6" collapsed="1" x14ac:dyDescent="0.2">
      <c r="B30" s="58" t="s">
        <v>544</v>
      </c>
      <c r="D30" s="54"/>
      <c r="E30" s="56" t="s">
        <v>125</v>
      </c>
      <c r="F30" s="57" t="s">
        <v>219</v>
      </c>
    </row>
    <row r="31" spans="1:6" collapsed="1" x14ac:dyDescent="0.2">
      <c r="A31" s="59"/>
      <c r="D31" s="54"/>
      <c r="E31" s="56" t="s">
        <v>126</v>
      </c>
      <c r="F31" s="57" t="s">
        <v>220</v>
      </c>
    </row>
    <row r="32" spans="1:6" x14ac:dyDescent="0.2">
      <c r="D32" s="54"/>
      <c r="E32" s="56" t="s">
        <v>127</v>
      </c>
      <c r="F32" s="57" t="s">
        <v>221</v>
      </c>
    </row>
    <row r="33" spans="4:6" x14ac:dyDescent="0.2">
      <c r="D33" s="54"/>
      <c r="E33" s="56" t="s">
        <v>128</v>
      </c>
      <c r="F33" s="57" t="s">
        <v>224</v>
      </c>
    </row>
    <row r="34" spans="4:6" x14ac:dyDescent="0.2">
      <c r="D34" s="54"/>
      <c r="E34" s="56" t="s">
        <v>129</v>
      </c>
      <c r="F34" s="57" t="s">
        <v>225</v>
      </c>
    </row>
    <row r="35" spans="4:6" x14ac:dyDescent="0.2">
      <c r="D35" s="54"/>
      <c r="E35" s="56" t="s">
        <v>130</v>
      </c>
      <c r="F35" s="57" t="s">
        <v>226</v>
      </c>
    </row>
    <row r="36" spans="4:6" x14ac:dyDescent="0.2">
      <c r="D36" s="54"/>
      <c r="E36" s="56" t="s">
        <v>131</v>
      </c>
      <c r="F36" s="57" t="s">
        <v>227</v>
      </c>
    </row>
    <row r="37" spans="4:6" x14ac:dyDescent="0.2">
      <c r="D37" s="54"/>
      <c r="E37" s="56" t="s">
        <v>132</v>
      </c>
      <c r="F37" s="57" t="s">
        <v>228</v>
      </c>
    </row>
    <row r="38" spans="4:6" x14ac:dyDescent="0.2">
      <c r="D38" s="54"/>
      <c r="E38" s="56" t="s">
        <v>133</v>
      </c>
      <c r="F38" s="57" t="s">
        <v>229</v>
      </c>
    </row>
    <row r="39" spans="4:6" x14ac:dyDescent="0.2">
      <c r="D39" s="54"/>
      <c r="E39" s="56" t="s">
        <v>134</v>
      </c>
      <c r="F39" s="57" t="s">
        <v>230</v>
      </c>
    </row>
    <row r="40" spans="4:6" x14ac:dyDescent="0.2">
      <c r="D40" s="54"/>
      <c r="E40" s="56" t="s">
        <v>135</v>
      </c>
      <c r="F40" s="57" t="s">
        <v>231</v>
      </c>
    </row>
    <row r="41" spans="4:6" x14ac:dyDescent="0.2">
      <c r="D41" s="54" t="s">
        <v>136</v>
      </c>
      <c r="E41" s="56"/>
      <c r="F41" s="51"/>
    </row>
    <row r="42" spans="4:6" x14ac:dyDescent="0.2">
      <c r="D42" s="54"/>
      <c r="E42" s="56" t="s">
        <v>137</v>
      </c>
      <c r="F42" s="57" t="s">
        <v>138</v>
      </c>
    </row>
    <row r="43" spans="4:6" x14ac:dyDescent="0.2">
      <c r="D43" s="54"/>
      <c r="E43" s="56" t="s">
        <v>139</v>
      </c>
      <c r="F43" s="57" t="s">
        <v>140</v>
      </c>
    </row>
    <row r="44" spans="4:6" x14ac:dyDescent="0.2">
      <c r="D44" s="54"/>
      <c r="E44" s="56" t="s">
        <v>141</v>
      </c>
      <c r="F44" s="57" t="s">
        <v>142</v>
      </c>
    </row>
    <row r="45" spans="4:6" x14ac:dyDescent="0.2">
      <c r="D45" s="54"/>
      <c r="E45" s="56" t="s">
        <v>143</v>
      </c>
      <c r="F45" s="57" t="s">
        <v>144</v>
      </c>
    </row>
    <row r="46" spans="4:6" x14ac:dyDescent="0.2">
      <c r="D46" s="54"/>
      <c r="E46" s="56" t="s">
        <v>145</v>
      </c>
      <c r="F46" s="57" t="s">
        <v>146</v>
      </c>
    </row>
    <row r="47" spans="4:6" x14ac:dyDescent="0.2">
      <c r="D47" s="54"/>
      <c r="E47" s="56" t="s">
        <v>147</v>
      </c>
      <c r="F47" s="57" t="s">
        <v>148</v>
      </c>
    </row>
    <row r="48" spans="4:6" x14ac:dyDescent="0.2">
      <c r="D48" s="54"/>
      <c r="E48" s="56" t="s">
        <v>149</v>
      </c>
      <c r="F48" s="57" t="s">
        <v>150</v>
      </c>
    </row>
    <row r="49" spans="4:6" x14ac:dyDescent="0.2">
      <c r="D49" s="54" t="s">
        <v>151</v>
      </c>
      <c r="E49" s="56"/>
      <c r="F49" s="51"/>
    </row>
    <row r="50" spans="4:6" ht="26.25" customHeight="1" x14ac:dyDescent="0.2">
      <c r="D50" s="54"/>
      <c r="E50" s="56" t="s">
        <v>152</v>
      </c>
      <c r="F50" s="57" t="s">
        <v>153</v>
      </c>
    </row>
    <row r="51" spans="4:6" x14ac:dyDescent="0.2">
      <c r="D51" s="54"/>
      <c r="E51" s="56" t="s">
        <v>154</v>
      </c>
      <c r="F51" s="57" t="s">
        <v>155</v>
      </c>
    </row>
    <row r="52" spans="4:6" x14ac:dyDescent="0.2">
      <c r="D52" s="54"/>
      <c r="E52" s="56" t="s">
        <v>156</v>
      </c>
      <c r="F52" s="57" t="s">
        <v>157</v>
      </c>
    </row>
    <row r="53" spans="4:6" x14ac:dyDescent="0.2">
      <c r="D53" s="54"/>
      <c r="E53" s="56" t="s">
        <v>163</v>
      </c>
      <c r="F53" s="57" t="s">
        <v>164</v>
      </c>
    </row>
    <row r="54" spans="4:6" x14ac:dyDescent="0.2">
      <c r="F54" s="61"/>
    </row>
    <row r="55" spans="4:6" x14ac:dyDescent="0.2">
      <c r="F55" s="49" t="s">
        <v>277</v>
      </c>
    </row>
    <row r="57" spans="4:6" x14ac:dyDescent="0.2">
      <c r="D57" s="49" t="s">
        <v>158</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68" hidden="1" customWidth="1"/>
    <col min="2" max="2" width="11.90625" style="68" bestFit="1" customWidth="1"/>
    <col min="3" max="3" width="39.08984375" style="68" customWidth="1"/>
    <col min="4" max="4" width="9" style="68" customWidth="1"/>
    <col min="5" max="6" width="12.7265625" style="68" customWidth="1"/>
    <col min="7" max="7" width="9" style="68" customWidth="1"/>
    <col min="8" max="9" width="9" style="68"/>
    <col min="10" max="10" width="9.7265625" style="68" bestFit="1" customWidth="1"/>
    <col min="11" max="14" width="9" style="68"/>
    <col min="15" max="15" width="11" style="68" customWidth="1"/>
    <col min="16" max="17" width="14.08984375" style="68" bestFit="1" customWidth="1"/>
    <col min="18" max="30" width="9" style="68"/>
    <col min="31" max="31" width="11" style="68" customWidth="1"/>
    <col min="32" max="44" width="9" style="68"/>
    <col min="45" max="45" width="10.08984375" style="68" customWidth="1"/>
    <col min="46" max="46" width="9" style="68"/>
    <col min="47" max="47" width="11" style="68" customWidth="1"/>
    <col min="48" max="16384" width="9" style="68"/>
  </cols>
  <sheetData>
    <row r="1" spans="2:48" s="64" customFormat="1" ht="19.5" customHeight="1" x14ac:dyDescent="0.2">
      <c r="B1" s="62"/>
      <c r="C1" s="63" t="s">
        <v>479</v>
      </c>
    </row>
    <row r="2" spans="2:48" s="64" customFormat="1" ht="16.5" customHeight="1" x14ac:dyDescent="0.2">
      <c r="B2" s="65"/>
    </row>
    <row r="3" spans="2:48" s="64" customFormat="1" ht="33" customHeight="1" x14ac:dyDescent="0.2">
      <c r="B3" s="66" t="s">
        <v>372</v>
      </c>
      <c r="C3" s="67" t="s">
        <v>483</v>
      </c>
    </row>
    <row r="4" spans="2:48" s="64" customFormat="1" ht="35.15" customHeight="1" x14ac:dyDescent="0.2">
      <c r="B4" s="66" t="s">
        <v>43</v>
      </c>
      <c r="C4" s="67" t="s">
        <v>539</v>
      </c>
    </row>
    <row r="9" spans="2:48" hidden="1" x14ac:dyDescent="0.2"/>
    <row r="10" spans="2:48" hidden="1" x14ac:dyDescent="0.2">
      <c r="B10" s="68" t="s">
        <v>465</v>
      </c>
      <c r="C10" s="68" t="s">
        <v>467</v>
      </c>
      <c r="D10" s="68" t="s">
        <v>451</v>
      </c>
      <c r="E10" s="68" t="s">
        <v>380</v>
      </c>
      <c r="F10" s="68" t="s">
        <v>384</v>
      </c>
      <c r="G10" s="68" t="s">
        <v>305</v>
      </c>
      <c r="H10" s="68" t="s">
        <v>388</v>
      </c>
      <c r="I10" s="68" t="s">
        <v>392</v>
      </c>
      <c r="J10" s="68" t="s">
        <v>394</v>
      </c>
      <c r="K10" s="68" t="s">
        <v>395</v>
      </c>
      <c r="L10" s="68" t="s">
        <v>396</v>
      </c>
      <c r="M10" s="68" t="s">
        <v>397</v>
      </c>
      <c r="N10" s="68" t="s">
        <v>400</v>
      </c>
      <c r="O10" s="68" t="s">
        <v>306</v>
      </c>
      <c r="P10" s="68" t="s">
        <v>402</v>
      </c>
      <c r="Q10" s="68" t="s">
        <v>408</v>
      </c>
      <c r="R10" s="68" t="s">
        <v>410</v>
      </c>
      <c r="S10" s="68" t="s">
        <v>307</v>
      </c>
      <c r="T10" s="68" t="s">
        <v>414</v>
      </c>
      <c r="U10" s="68" t="s">
        <v>416</v>
      </c>
      <c r="V10" s="68" t="s">
        <v>418</v>
      </c>
      <c r="W10" s="68" t="s">
        <v>308</v>
      </c>
      <c r="X10" s="68" t="s">
        <v>309</v>
      </c>
      <c r="Y10" s="68" t="s">
        <v>310</v>
      </c>
      <c r="Z10" s="68" t="s">
        <v>452</v>
      </c>
      <c r="AA10" s="68" t="s">
        <v>424</v>
      </c>
      <c r="AB10" s="68" t="s">
        <v>311</v>
      </c>
      <c r="AC10" s="68" t="s">
        <v>427</v>
      </c>
      <c r="AD10" s="68" t="s">
        <v>453</v>
      </c>
      <c r="AE10" s="68" t="s">
        <v>454</v>
      </c>
      <c r="AF10" s="68" t="s">
        <v>312</v>
      </c>
      <c r="AG10" s="68" t="s">
        <v>455</v>
      </c>
      <c r="AH10" s="68" t="s">
        <v>313</v>
      </c>
      <c r="AI10" s="68" t="s">
        <v>432</v>
      </c>
      <c r="AJ10" s="68" t="s">
        <v>456</v>
      </c>
      <c r="AK10" s="68" t="s">
        <v>314</v>
      </c>
      <c r="AL10" s="68" t="s">
        <v>434</v>
      </c>
      <c r="AM10" s="68" t="s">
        <v>457</v>
      </c>
      <c r="AN10" s="68" t="s">
        <v>437</v>
      </c>
      <c r="AO10" s="68" t="s">
        <v>438</v>
      </c>
      <c r="AP10" s="68" t="s">
        <v>315</v>
      </c>
      <c r="AQ10" s="68" t="s">
        <v>440</v>
      </c>
      <c r="AR10" s="68" t="s">
        <v>316</v>
      </c>
      <c r="AS10" s="68" t="s">
        <v>443</v>
      </c>
      <c r="AT10" s="68" t="s">
        <v>445</v>
      </c>
      <c r="AU10" s="68" t="s">
        <v>447</v>
      </c>
      <c r="AV10" s="68" t="s">
        <v>449</v>
      </c>
    </row>
    <row r="11" spans="2:48" hidden="1" x14ac:dyDescent="0.2">
      <c r="B11" s="68" t="s">
        <v>375</v>
      </c>
      <c r="C11" s="68" t="s">
        <v>468</v>
      </c>
      <c r="D11" s="68" t="s">
        <v>463</v>
      </c>
      <c r="E11" s="68" t="s">
        <v>381</v>
      </c>
      <c r="F11" s="68" t="s">
        <v>385</v>
      </c>
      <c r="G11" s="68" t="s">
        <v>386</v>
      </c>
      <c r="H11" s="68" t="s">
        <v>389</v>
      </c>
      <c r="I11" s="68" t="s">
        <v>393</v>
      </c>
      <c r="J11" s="68" t="s">
        <v>393</v>
      </c>
      <c r="K11" s="68" t="s">
        <v>393</v>
      </c>
      <c r="L11" s="68" t="s">
        <v>393</v>
      </c>
      <c r="M11" s="68" t="s">
        <v>398</v>
      </c>
      <c r="N11" s="68" t="s">
        <v>398</v>
      </c>
      <c r="O11" s="68" t="s">
        <v>398</v>
      </c>
      <c r="P11" s="68" t="s">
        <v>403</v>
      </c>
      <c r="Q11" s="68" t="s">
        <v>409</v>
      </c>
      <c r="R11" s="68" t="s">
        <v>411</v>
      </c>
      <c r="S11" s="68" t="s">
        <v>413</v>
      </c>
      <c r="T11" s="68" t="s">
        <v>415</v>
      </c>
      <c r="U11" s="68" t="s">
        <v>417</v>
      </c>
      <c r="V11" s="68" t="s">
        <v>419</v>
      </c>
      <c r="W11" s="68" t="s">
        <v>420</v>
      </c>
      <c r="X11" s="68" t="s">
        <v>419</v>
      </c>
      <c r="Y11" s="68" t="s">
        <v>423</v>
      </c>
      <c r="Z11" s="68" t="s">
        <v>462</v>
      </c>
      <c r="AA11" s="68" t="s">
        <v>425</v>
      </c>
      <c r="AB11" s="68" t="s">
        <v>426</v>
      </c>
      <c r="AC11" s="68" t="s">
        <v>428</v>
      </c>
      <c r="AD11" s="68" t="s">
        <v>458</v>
      </c>
      <c r="AE11" s="68" t="s">
        <v>464</v>
      </c>
      <c r="AF11" s="68" t="s">
        <v>473</v>
      </c>
      <c r="AG11" s="68" t="s">
        <v>459</v>
      </c>
      <c r="AH11" s="68" t="s">
        <v>431</v>
      </c>
      <c r="AI11" s="68" t="s">
        <v>474</v>
      </c>
      <c r="AJ11" s="68" t="s">
        <v>460</v>
      </c>
      <c r="AK11" s="68" t="s">
        <v>433</v>
      </c>
      <c r="AL11" s="68" t="s">
        <v>435</v>
      </c>
      <c r="AM11" s="68" t="s">
        <v>461</v>
      </c>
      <c r="AN11" s="68" t="s">
        <v>470</v>
      </c>
      <c r="AO11" s="68" t="s">
        <v>439</v>
      </c>
      <c r="AP11" s="68" t="s">
        <v>439</v>
      </c>
      <c r="AQ11" s="68" t="s">
        <v>441</v>
      </c>
      <c r="AR11" s="68" t="s">
        <v>442</v>
      </c>
      <c r="AS11" s="68" t="s">
        <v>444</v>
      </c>
      <c r="AT11" s="68" t="s">
        <v>446</v>
      </c>
      <c r="AU11" s="68" t="s">
        <v>448</v>
      </c>
      <c r="AV11" s="68" t="s">
        <v>450</v>
      </c>
    </row>
    <row r="12" spans="2:48" hidden="1" x14ac:dyDescent="0.2">
      <c r="B12" s="68" t="s">
        <v>376</v>
      </c>
      <c r="C12" s="68" t="s">
        <v>378</v>
      </c>
      <c r="E12" s="68" t="s">
        <v>382</v>
      </c>
      <c r="G12" s="68" t="s">
        <v>387</v>
      </c>
      <c r="H12" s="68" t="s">
        <v>390</v>
      </c>
      <c r="M12" s="68" t="s">
        <v>399</v>
      </c>
      <c r="O12" s="68" t="s">
        <v>401</v>
      </c>
      <c r="P12" s="68" t="s">
        <v>404</v>
      </c>
      <c r="R12" s="68" t="s">
        <v>412</v>
      </c>
      <c r="W12" s="68" t="s">
        <v>421</v>
      </c>
      <c r="X12" s="68" t="s">
        <v>475</v>
      </c>
      <c r="AC12" s="68" t="s">
        <v>429</v>
      </c>
      <c r="AL12" s="68" t="s">
        <v>436</v>
      </c>
    </row>
    <row r="13" spans="2:48" hidden="1" x14ac:dyDescent="0.2">
      <c r="B13" s="68" t="s">
        <v>377</v>
      </c>
      <c r="C13" s="68" t="s">
        <v>379</v>
      </c>
      <c r="E13" s="68" t="s">
        <v>471</v>
      </c>
      <c r="H13" s="68" t="s">
        <v>391</v>
      </c>
      <c r="O13" s="68" t="s">
        <v>466</v>
      </c>
      <c r="P13" s="68" t="s">
        <v>405</v>
      </c>
      <c r="W13" s="68" t="s">
        <v>422</v>
      </c>
      <c r="X13" s="68" t="s">
        <v>476</v>
      </c>
      <c r="AC13" s="68" t="s">
        <v>430</v>
      </c>
    </row>
    <row r="14" spans="2:48" hidden="1" x14ac:dyDescent="0.2">
      <c r="E14" s="68" t="s">
        <v>383</v>
      </c>
      <c r="P14" s="68" t="s">
        <v>406</v>
      </c>
      <c r="AC14" s="68" t="s">
        <v>426</v>
      </c>
    </row>
    <row r="15" spans="2:48" hidden="1" x14ac:dyDescent="0.2">
      <c r="P15" s="68" t="s">
        <v>407</v>
      </c>
    </row>
    <row r="16" spans="2:48" hidden="1" x14ac:dyDescent="0.2"/>
    <row r="17" spans="2:49" hidden="1" x14ac:dyDescent="0.2">
      <c r="B17" s="68" t="s">
        <v>465</v>
      </c>
      <c r="D17" s="68" t="s">
        <v>467</v>
      </c>
      <c r="E17" s="68" t="s">
        <v>451</v>
      </c>
      <c r="F17" s="68" t="s">
        <v>380</v>
      </c>
      <c r="G17" s="68" t="s">
        <v>384</v>
      </c>
      <c r="H17" s="68" t="s">
        <v>305</v>
      </c>
      <c r="I17" s="68" t="s">
        <v>388</v>
      </c>
      <c r="J17" s="68" t="s">
        <v>392</v>
      </c>
      <c r="K17" s="68" t="s">
        <v>394</v>
      </c>
      <c r="L17" s="68" t="s">
        <v>395</v>
      </c>
      <c r="M17" s="68" t="s">
        <v>396</v>
      </c>
      <c r="N17" s="68" t="s">
        <v>397</v>
      </c>
      <c r="O17" s="68" t="s">
        <v>400</v>
      </c>
      <c r="P17" s="68" t="s">
        <v>306</v>
      </c>
      <c r="Q17" s="68" t="s">
        <v>402</v>
      </c>
      <c r="R17" s="68" t="s">
        <v>408</v>
      </c>
      <c r="S17" s="68" t="s">
        <v>410</v>
      </c>
      <c r="T17" s="68" t="s">
        <v>307</v>
      </c>
      <c r="U17" s="68" t="s">
        <v>414</v>
      </c>
      <c r="V17" s="68" t="s">
        <v>416</v>
      </c>
      <c r="W17" s="68" t="s">
        <v>418</v>
      </c>
      <c r="X17" s="68" t="s">
        <v>308</v>
      </c>
      <c r="Y17" s="68" t="s">
        <v>309</v>
      </c>
      <c r="Z17" s="68" t="s">
        <v>310</v>
      </c>
      <c r="AA17" s="68" t="s">
        <v>452</v>
      </c>
      <c r="AB17" s="68" t="s">
        <v>424</v>
      </c>
      <c r="AC17" s="68" t="s">
        <v>311</v>
      </c>
      <c r="AD17" s="68" t="s">
        <v>427</v>
      </c>
      <c r="AE17" s="68" t="s">
        <v>453</v>
      </c>
      <c r="AF17" s="68" t="s">
        <v>454</v>
      </c>
      <c r="AG17" s="68" t="s">
        <v>312</v>
      </c>
      <c r="AH17" s="68" t="s">
        <v>455</v>
      </c>
      <c r="AI17" s="68" t="s">
        <v>313</v>
      </c>
      <c r="AJ17" s="68" t="s">
        <v>432</v>
      </c>
      <c r="AK17" s="68" t="s">
        <v>456</v>
      </c>
      <c r="AL17" s="68" t="s">
        <v>314</v>
      </c>
      <c r="AM17" s="68" t="s">
        <v>434</v>
      </c>
      <c r="AN17" s="68" t="s">
        <v>457</v>
      </c>
      <c r="AO17" s="68" t="s">
        <v>437</v>
      </c>
      <c r="AP17" s="68" t="s">
        <v>438</v>
      </c>
      <c r="AQ17" s="68" t="s">
        <v>315</v>
      </c>
      <c r="AR17" s="68" t="s">
        <v>440</v>
      </c>
      <c r="AS17" s="68" t="s">
        <v>316</v>
      </c>
      <c r="AT17" s="68" t="s">
        <v>443</v>
      </c>
      <c r="AU17" s="68" t="s">
        <v>445</v>
      </c>
      <c r="AV17" s="68" t="s">
        <v>447</v>
      </c>
      <c r="AW17" s="68" t="s">
        <v>449</v>
      </c>
    </row>
    <row r="18" spans="2:49" hidden="1" x14ac:dyDescent="0.2">
      <c r="B18" s="68" t="s">
        <v>375</v>
      </c>
      <c r="D18" s="68" t="s">
        <v>468</v>
      </c>
      <c r="E18" s="68" t="s">
        <v>463</v>
      </c>
      <c r="F18" s="68" t="s">
        <v>381</v>
      </c>
      <c r="G18" s="68" t="s">
        <v>385</v>
      </c>
      <c r="H18" s="68" t="s">
        <v>386</v>
      </c>
      <c r="I18" s="68" t="s">
        <v>389</v>
      </c>
      <c r="J18" s="68" t="s">
        <v>393</v>
      </c>
      <c r="K18" s="68" t="s">
        <v>393</v>
      </c>
      <c r="L18" s="68" t="s">
        <v>393</v>
      </c>
      <c r="M18" s="68" t="s">
        <v>393</v>
      </c>
      <c r="N18" s="68" t="s">
        <v>398</v>
      </c>
      <c r="O18" s="68" t="s">
        <v>398</v>
      </c>
      <c r="P18" s="68" t="s">
        <v>398</v>
      </c>
      <c r="Q18" s="68" t="s">
        <v>403</v>
      </c>
      <c r="R18" s="68" t="s">
        <v>409</v>
      </c>
      <c r="S18" s="68" t="s">
        <v>411</v>
      </c>
      <c r="T18" s="68" t="s">
        <v>413</v>
      </c>
      <c r="U18" s="68" t="s">
        <v>415</v>
      </c>
      <c r="V18" s="68" t="s">
        <v>417</v>
      </c>
      <c r="W18" s="68" t="s">
        <v>419</v>
      </c>
      <c r="X18" s="68" t="s">
        <v>420</v>
      </c>
      <c r="Y18" s="68" t="s">
        <v>419</v>
      </c>
      <c r="Z18" s="68" t="s">
        <v>423</v>
      </c>
      <c r="AA18" s="68" t="s">
        <v>462</v>
      </c>
      <c r="AB18" s="68" t="s">
        <v>425</v>
      </c>
      <c r="AC18" s="68" t="s">
        <v>426</v>
      </c>
      <c r="AD18" s="68" t="s">
        <v>428</v>
      </c>
      <c r="AE18" s="68" t="s">
        <v>458</v>
      </c>
      <c r="AF18" s="68" t="s">
        <v>464</v>
      </c>
      <c r="AG18" s="68" t="s">
        <v>473</v>
      </c>
      <c r="AH18" s="68" t="s">
        <v>459</v>
      </c>
      <c r="AI18" s="68" t="s">
        <v>431</v>
      </c>
      <c r="AJ18" s="68" t="s">
        <v>474</v>
      </c>
      <c r="AK18" s="68" t="s">
        <v>460</v>
      </c>
      <c r="AL18" s="68" t="s">
        <v>433</v>
      </c>
      <c r="AM18" s="68" t="s">
        <v>435</v>
      </c>
      <c r="AN18" s="68" t="s">
        <v>461</v>
      </c>
      <c r="AO18" s="68" t="s">
        <v>470</v>
      </c>
      <c r="AP18" s="68" t="s">
        <v>439</v>
      </c>
      <c r="AQ18" s="68" t="s">
        <v>439</v>
      </c>
      <c r="AR18" s="68" t="s">
        <v>441</v>
      </c>
      <c r="AS18" s="68" t="s">
        <v>442</v>
      </c>
      <c r="AT18" s="68" t="s">
        <v>444</v>
      </c>
      <c r="AU18" s="68" t="s">
        <v>446</v>
      </c>
      <c r="AV18" s="68" t="s">
        <v>448</v>
      </c>
      <c r="AW18" s="68" t="s">
        <v>450</v>
      </c>
    </row>
    <row r="19" spans="2:49" hidden="1" x14ac:dyDescent="0.2">
      <c r="B19" s="68" t="s">
        <v>376</v>
      </c>
      <c r="D19" s="68" t="s">
        <v>378</v>
      </c>
      <c r="F19" s="68" t="s">
        <v>382</v>
      </c>
      <c r="H19" s="68" t="s">
        <v>387</v>
      </c>
      <c r="I19" s="68" t="s">
        <v>390</v>
      </c>
      <c r="N19" s="68" t="s">
        <v>399</v>
      </c>
      <c r="P19" s="68" t="s">
        <v>401</v>
      </c>
      <c r="Q19" s="68" t="s">
        <v>404</v>
      </c>
      <c r="S19" s="68" t="s">
        <v>412</v>
      </c>
      <c r="X19" s="68" t="s">
        <v>421</v>
      </c>
      <c r="Y19" s="68" t="s">
        <v>475</v>
      </c>
      <c r="AD19" s="68" t="s">
        <v>429</v>
      </c>
      <c r="AM19" s="68" t="s">
        <v>436</v>
      </c>
    </row>
    <row r="20" spans="2:49" hidden="1" x14ac:dyDescent="0.2">
      <c r="B20" s="68" t="s">
        <v>377</v>
      </c>
      <c r="D20" s="68" t="s">
        <v>379</v>
      </c>
      <c r="F20" s="68" t="s">
        <v>471</v>
      </c>
      <c r="I20" s="68" t="s">
        <v>391</v>
      </c>
      <c r="P20" s="68" t="s">
        <v>466</v>
      </c>
      <c r="Q20" s="68" t="s">
        <v>405</v>
      </c>
      <c r="X20" s="68" t="s">
        <v>422</v>
      </c>
      <c r="Y20" s="68" t="s">
        <v>476</v>
      </c>
      <c r="AD20" s="68" t="s">
        <v>430</v>
      </c>
    </row>
    <row r="21" spans="2:49" hidden="1" x14ac:dyDescent="0.2">
      <c r="F21" s="68" t="s">
        <v>383</v>
      </c>
      <c r="Q21" s="68" t="s">
        <v>406</v>
      </c>
      <c r="AD21" s="68" t="s">
        <v>426</v>
      </c>
    </row>
    <row r="22" spans="2:49" hidden="1" x14ac:dyDescent="0.2">
      <c r="Q22" s="68" t="s">
        <v>407</v>
      </c>
    </row>
  </sheetData>
  <phoneticPr fontId="4"/>
  <dataValidations count="1">
    <dataValidation imeMode="halfAlpha" allowBlank="1" showInputMessage="1" showErrorMessage="1" sqref="C3" xr:uid="{00000000-0002-0000-0200-000000000000}"/>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IN41"/>
  <sheetViews>
    <sheetView showGridLines="0" topLeftCell="B1" zoomScale="70" zoomScaleNormal="70" zoomScaleSheetLayoutView="80" workbookViewId="0">
      <selection activeCell="B1" sqref="B1"/>
    </sheetView>
  </sheetViews>
  <sheetFormatPr defaultColWidth="9" defaultRowHeight="14.5" x14ac:dyDescent="0.2"/>
  <cols>
    <col min="1" max="1" width="8.6328125" style="69" hidden="1" customWidth="1"/>
    <col min="2" max="2" width="7.36328125" style="71" customWidth="1"/>
    <col min="3" max="3" width="21.36328125" style="71" customWidth="1"/>
    <col min="4" max="4" width="28.90625" style="71" customWidth="1"/>
    <col min="5" max="5" width="30.90625" style="71" customWidth="1"/>
    <col min="6" max="6" width="22.7265625" style="71" customWidth="1"/>
    <col min="7" max="16384" width="9" style="71"/>
  </cols>
  <sheetData>
    <row r="1" spans="1:248" ht="17.5" x14ac:dyDescent="0.2">
      <c r="B1" s="70" t="s">
        <v>338</v>
      </c>
    </row>
    <row r="2" spans="1:248" s="72" customFormat="1" x14ac:dyDescent="0.2">
      <c r="A2" s="69"/>
      <c r="B2" s="74"/>
      <c r="C2" s="73"/>
      <c r="D2" s="73"/>
    </row>
    <row r="3" spans="1:248" ht="16.5" customHeight="1" x14ac:dyDescent="0.2">
      <c r="B3" s="305" t="s">
        <v>43</v>
      </c>
      <c r="C3" s="306"/>
      <c r="D3" s="307" t="str">
        <f>IF(ｼｰﾄ0!C4="","",ｼｰﾄ0!C3 &amp; (ｼｰﾄ0!C4))</f>
        <v>青森県八戸市</v>
      </c>
      <c r="E3" s="307"/>
      <c r="F3" s="307"/>
      <c r="IN3" s="72">
        <v>1</v>
      </c>
    </row>
    <row r="4" spans="1:248" ht="54" customHeight="1" x14ac:dyDescent="0.2">
      <c r="B4" s="305" t="s">
        <v>44</v>
      </c>
      <c r="C4" s="306"/>
      <c r="D4" s="75" t="s">
        <v>342</v>
      </c>
      <c r="E4" s="76" t="s">
        <v>472</v>
      </c>
      <c r="F4" s="77" t="s">
        <v>343</v>
      </c>
    </row>
    <row r="5" spans="1:248" ht="26.15" customHeight="1" x14ac:dyDescent="0.2">
      <c r="B5" s="308" t="s">
        <v>67</v>
      </c>
      <c r="C5" s="308"/>
      <c r="D5" s="78" t="s">
        <v>484</v>
      </c>
      <c r="E5" s="78" t="s">
        <v>485</v>
      </c>
      <c r="F5" s="79" t="s">
        <v>485</v>
      </c>
    </row>
    <row r="6" spans="1:248" ht="26.15" customHeight="1" x14ac:dyDescent="0.2">
      <c r="B6" s="309" t="s">
        <v>206</v>
      </c>
      <c r="C6" s="309"/>
      <c r="D6" s="81" t="s">
        <v>486</v>
      </c>
      <c r="E6" s="81" t="s">
        <v>487</v>
      </c>
      <c r="F6" s="82" t="s">
        <v>487</v>
      </c>
    </row>
    <row r="7" spans="1:248" ht="25" customHeight="1" x14ac:dyDescent="0.2">
      <c r="B7" s="294" t="s">
        <v>47</v>
      </c>
      <c r="C7" s="294"/>
      <c r="D7" s="81" t="s">
        <v>488</v>
      </c>
      <c r="E7" s="81" t="s">
        <v>488</v>
      </c>
      <c r="F7" s="82" t="s">
        <v>488</v>
      </c>
    </row>
    <row r="8" spans="1:248" ht="27" customHeight="1" x14ac:dyDescent="0.2">
      <c r="B8" s="295" t="s">
        <v>185</v>
      </c>
      <c r="C8" s="296"/>
      <c r="D8" s="81" t="s">
        <v>489</v>
      </c>
      <c r="E8" s="81" t="s">
        <v>490</v>
      </c>
      <c r="F8" s="82" t="s">
        <v>491</v>
      </c>
    </row>
    <row r="9" spans="1:248" ht="26.25" customHeight="1" x14ac:dyDescent="0.2">
      <c r="B9" s="297" t="s">
        <v>349</v>
      </c>
      <c r="C9" s="298"/>
      <c r="D9" s="81" t="s">
        <v>489</v>
      </c>
      <c r="E9" s="83" t="s">
        <v>492</v>
      </c>
      <c r="F9" s="82" t="s">
        <v>493</v>
      </c>
    </row>
    <row r="10" spans="1:248" ht="30" customHeight="1" x14ac:dyDescent="0.2">
      <c r="B10" s="297" t="s">
        <v>477</v>
      </c>
      <c r="C10" s="299"/>
      <c r="D10" s="84"/>
      <c r="E10" s="83" t="s">
        <v>494</v>
      </c>
      <c r="F10" s="84"/>
    </row>
    <row r="11" spans="1:248" ht="29.25" customHeight="1" x14ac:dyDescent="0.2">
      <c r="B11" s="300" t="s">
        <v>68</v>
      </c>
      <c r="C11" s="85" t="s">
        <v>187</v>
      </c>
      <c r="D11" s="86">
        <v>48.6</v>
      </c>
      <c r="E11" s="86">
        <v>5.66</v>
      </c>
      <c r="F11" s="87">
        <v>5.66</v>
      </c>
    </row>
    <row r="12" spans="1:248" ht="30" customHeight="1" x14ac:dyDescent="0.2">
      <c r="B12" s="300"/>
      <c r="C12" s="88" t="s">
        <v>186</v>
      </c>
      <c r="D12" s="89"/>
      <c r="E12" s="86">
        <v>1.48</v>
      </c>
      <c r="F12" s="89"/>
    </row>
    <row r="13" spans="1:248" ht="30.75" customHeight="1" x14ac:dyDescent="0.2">
      <c r="B13" s="300"/>
      <c r="C13" s="85" t="s">
        <v>350</v>
      </c>
      <c r="D13" s="89"/>
      <c r="E13" s="89"/>
      <c r="F13" s="87">
        <v>0.22</v>
      </c>
    </row>
    <row r="14" spans="1:248" ht="19.5" customHeight="1" x14ac:dyDescent="0.2">
      <c r="B14" s="301"/>
      <c r="C14" s="80" t="s">
        <v>66</v>
      </c>
      <c r="D14" s="90"/>
      <c r="E14" s="90"/>
      <c r="F14" s="90"/>
    </row>
    <row r="15" spans="1:248" ht="19.5" customHeight="1" x14ac:dyDescent="0.2">
      <c r="B15" s="301"/>
      <c r="C15" s="80" t="s">
        <v>239</v>
      </c>
      <c r="D15" s="91">
        <v>0.59</v>
      </c>
      <c r="E15" s="92">
        <v>0.77</v>
      </c>
      <c r="F15" s="93">
        <v>0.77</v>
      </c>
    </row>
    <row r="16" spans="1:248" ht="19.5" customHeight="1" x14ac:dyDescent="0.2">
      <c r="B16" s="301"/>
      <c r="C16" s="80" t="s">
        <v>70</v>
      </c>
      <c r="D16" s="94"/>
      <c r="E16" s="91"/>
      <c r="F16" s="93"/>
    </row>
    <row r="17" spans="2:6" ht="19.5" customHeight="1" x14ac:dyDescent="0.2">
      <c r="B17" s="301"/>
      <c r="C17" s="80" t="s">
        <v>72</v>
      </c>
      <c r="D17" s="94"/>
      <c r="E17" s="91"/>
      <c r="F17" s="93"/>
    </row>
    <row r="18" spans="2:6" ht="19.5" customHeight="1" x14ac:dyDescent="0.2">
      <c r="B18" s="301"/>
      <c r="C18" s="80" t="s">
        <v>71</v>
      </c>
      <c r="D18" s="94">
        <v>1.05</v>
      </c>
      <c r="E18" s="91">
        <v>1.22</v>
      </c>
      <c r="F18" s="93">
        <v>1.22</v>
      </c>
    </row>
    <row r="19" spans="2:6" ht="19.5" customHeight="1" x14ac:dyDescent="0.2">
      <c r="B19" s="301"/>
      <c r="C19" s="80" t="s">
        <v>167</v>
      </c>
      <c r="D19" s="94"/>
      <c r="E19" s="91"/>
      <c r="F19" s="93"/>
    </row>
    <row r="20" spans="2:6" ht="19.5" customHeight="1" x14ac:dyDescent="0.2">
      <c r="B20" s="301"/>
      <c r="C20" s="95" t="s">
        <v>240</v>
      </c>
      <c r="D20" s="94"/>
      <c r="E20" s="91"/>
      <c r="F20" s="93"/>
    </row>
    <row r="21" spans="2:6" ht="19.5" customHeight="1" x14ac:dyDescent="0.2">
      <c r="B21" s="301"/>
      <c r="C21" s="95" t="s">
        <v>258</v>
      </c>
      <c r="D21" s="94">
        <v>0.09</v>
      </c>
      <c r="E21" s="91">
        <v>0.67</v>
      </c>
      <c r="F21" s="93">
        <v>0.67</v>
      </c>
    </row>
    <row r="22" spans="2:6" ht="19.5" customHeight="1" x14ac:dyDescent="0.2">
      <c r="B22" s="301"/>
      <c r="C22" s="95" t="s">
        <v>352</v>
      </c>
      <c r="D22" s="90"/>
      <c r="E22" s="90"/>
      <c r="F22" s="90"/>
    </row>
    <row r="23" spans="2:6" ht="19.5" customHeight="1" x14ac:dyDescent="0.2">
      <c r="B23" s="302"/>
      <c r="C23" s="95" t="s">
        <v>358</v>
      </c>
      <c r="D23" s="90"/>
      <c r="E23" s="90"/>
      <c r="F23" s="96"/>
    </row>
    <row r="24" spans="2:6" ht="12" customHeight="1" x14ac:dyDescent="0.2">
      <c r="C24" s="97" t="s">
        <v>217</v>
      </c>
      <c r="D24" s="303" t="s">
        <v>495</v>
      </c>
      <c r="E24" s="288"/>
      <c r="F24" s="304"/>
    </row>
    <row r="25" spans="2:6" ht="12" customHeight="1" x14ac:dyDescent="0.2">
      <c r="C25" s="98"/>
      <c r="D25" s="287" t="s">
        <v>496</v>
      </c>
      <c r="E25" s="288"/>
      <c r="F25" s="289"/>
    </row>
    <row r="26" spans="2:6" ht="12" customHeight="1" x14ac:dyDescent="0.2">
      <c r="C26" s="99"/>
      <c r="D26" s="287" t="s">
        <v>497</v>
      </c>
      <c r="E26" s="288"/>
      <c r="F26" s="289"/>
    </row>
    <row r="27" spans="2:6" ht="12" customHeight="1" x14ac:dyDescent="0.2">
      <c r="D27" s="290"/>
      <c r="E27" s="288"/>
      <c r="F27" s="289"/>
    </row>
    <row r="28" spans="2:6" ht="12" customHeight="1" x14ac:dyDescent="0.2">
      <c r="D28" s="291"/>
      <c r="E28" s="292"/>
      <c r="F28" s="293"/>
    </row>
    <row r="40" spans="3:3" x14ac:dyDescent="0.2">
      <c r="C40" s="98"/>
    </row>
    <row r="41" spans="3:3" x14ac:dyDescent="0.2">
      <c r="C41" s="98"/>
    </row>
  </sheetData>
  <sheetProtection formatCells="0"/>
  <mergeCells count="15">
    <mergeCell ref="B3:C3"/>
    <mergeCell ref="D3:F3"/>
    <mergeCell ref="B4:C4"/>
    <mergeCell ref="B5:C5"/>
    <mergeCell ref="B6:C6"/>
    <mergeCell ref="D25:F25"/>
    <mergeCell ref="D26:F26"/>
    <mergeCell ref="D27:F27"/>
    <mergeCell ref="D28:F28"/>
    <mergeCell ref="B7:C7"/>
    <mergeCell ref="B8:C8"/>
    <mergeCell ref="B9:C9"/>
    <mergeCell ref="B10:C10"/>
    <mergeCell ref="B11:B23"/>
    <mergeCell ref="D24:F24"/>
  </mergeCells>
  <phoneticPr fontId="4"/>
  <conditionalFormatting sqref="D13">
    <cfRule type="expression" dxfId="5" priority="25">
      <formula>$D$5&lt;&gt;""</formula>
    </cfRule>
  </conditionalFormatting>
  <conditionalFormatting sqref="D12">
    <cfRule type="expression" dxfId="4" priority="23">
      <formula>$D$5&lt;&gt;""</formula>
    </cfRule>
  </conditionalFormatting>
  <conditionalFormatting sqref="F12">
    <cfRule type="expression" dxfId="3" priority="22">
      <formula>$D$5&lt;&gt;""</formula>
    </cfRule>
  </conditionalFormatting>
  <conditionalFormatting sqref="E13">
    <cfRule type="expression" dxfId="2" priority="21">
      <formula>$D$5&lt;&gt;""</formula>
    </cfRule>
  </conditionalFormatting>
  <dataValidations xWindow="975" yWindow="680" count="9">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9" xr:uid="{00000000-0002-0000-0500-000002000000}"/>
    <dataValidation allowBlank="1" showInputMessage="1" showErrorMessage="1" promptTitle="記入例と同じ形式で記載してください。英数半角大文字" prompt="記入例_x000a_　　　　　S50～R2_x000a_          H2～R1_x000a_" sqref="D9"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5000000}">
      <formula1>D12=ROUNDDOWN(D12,2)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F14 D22:F23" xr:uid="{00000000-0002-0000-0500-000006000000}">
      <formula1>D14=ROUNDDOWN(D14,2)</formula1>
    </dataValidation>
    <dataValidation type="custom" allowBlank="1" showInputMessage="1" showErrorMessage="1" error="小数点第三位は切り捨てしてください_x000a__x000a_例：　3.55_x000a_　　　　10.3０_x000a_" promptTitle="ご注意" prompt="累計沈下量は、少数第２位まで記載してください。_x000a_第３位以下切り捨てです。_x000a_例　123.02, 46.59, 30.00" sqref="D11:F11 E12" xr:uid="{00000000-0002-0000-0500-000007000000}">
      <formula1>D11=ROUNDDOWN(D11,2)</formula1>
    </dataValidation>
    <dataValidation type="custom" imeMode="halfAlpha" allowBlank="1" showInputMessage="1" showErrorMessage="1" prompt="沈下量は、下記例と同じく少数第２位まで記載してください。_x000a_第３位以下切り捨てです。_x000a_例　2.02,  4.59,  3.00_x000a__x000a_隆起量の場合はマイナス (-) を入力してください。                          例   　-4.03   -2.00" sqref="F13 D15:F21" xr:uid="{00000000-0002-0000-0500-000008000000}">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5"/>
  <sheetViews>
    <sheetView showGridLines="0" topLeftCell="B1" zoomScale="70" zoomScaleNormal="70" zoomScaleSheetLayoutView="90" workbookViewId="0">
      <selection activeCell="B1" sqref="B1"/>
    </sheetView>
  </sheetViews>
  <sheetFormatPr defaultColWidth="9" defaultRowHeight="14.5" x14ac:dyDescent="0.2"/>
  <cols>
    <col min="1" max="1" width="8.6328125" style="99" hidden="1" customWidth="1"/>
    <col min="2" max="2" width="6.90625" style="99" customWidth="1"/>
    <col min="3" max="3" width="14.26953125" style="99" customWidth="1"/>
    <col min="4" max="4" width="18.90625" style="99" customWidth="1"/>
    <col min="5" max="8" width="26.26953125" style="99" customWidth="1"/>
    <col min="9" max="9" width="23.453125" style="99" customWidth="1"/>
    <col min="10" max="10" width="24.6328125" style="99" customWidth="1"/>
    <col min="11" max="16384" width="9" style="99"/>
  </cols>
  <sheetData>
    <row r="1" spans="1:10" ht="17.5" x14ac:dyDescent="0.2">
      <c r="B1" s="70" t="s">
        <v>339</v>
      </c>
    </row>
    <row r="2" spans="1:10" x14ac:dyDescent="0.2">
      <c r="A2" s="100">
        <v>1</v>
      </c>
      <c r="D2" s="73"/>
      <c r="E2" s="101"/>
      <c r="F2" s="101"/>
      <c r="G2" s="101"/>
      <c r="H2" s="101"/>
      <c r="I2" s="101"/>
      <c r="J2" s="101"/>
    </row>
    <row r="3" spans="1:10" ht="18.75" customHeight="1" x14ac:dyDescent="0.2">
      <c r="B3" s="320" t="str">
        <f>IF(ｼｰﾄ0!C4="","",ｼｰﾄ0!C3   &amp; (ｼｰﾄ0!C4) )</f>
        <v>青森県八戸市</v>
      </c>
      <c r="C3" s="320"/>
      <c r="D3" s="102"/>
      <c r="E3" s="102"/>
      <c r="F3" s="102"/>
      <c r="G3" s="102"/>
      <c r="H3" s="102"/>
      <c r="I3" s="102"/>
      <c r="J3" s="102"/>
    </row>
    <row r="4" spans="1:10" ht="27" customHeight="1" x14ac:dyDescent="0.2">
      <c r="B4" s="310" t="s">
        <v>208</v>
      </c>
      <c r="C4" s="311"/>
      <c r="D4" s="103" t="s">
        <v>498</v>
      </c>
      <c r="E4" s="103" t="s">
        <v>499</v>
      </c>
      <c r="F4" s="103" t="s">
        <v>500</v>
      </c>
      <c r="G4" s="103" t="s">
        <v>501</v>
      </c>
      <c r="H4" s="103" t="s">
        <v>502</v>
      </c>
      <c r="I4" s="103" t="s">
        <v>503</v>
      </c>
      <c r="J4" s="103" t="s">
        <v>504</v>
      </c>
    </row>
    <row r="5" spans="1:10" ht="27" customHeight="1" x14ac:dyDescent="0.2">
      <c r="B5" s="310" t="s">
        <v>204</v>
      </c>
      <c r="C5" s="311"/>
      <c r="D5" s="103" t="s">
        <v>505</v>
      </c>
      <c r="E5" s="103" t="s">
        <v>506</v>
      </c>
      <c r="F5" s="103" t="s">
        <v>507</v>
      </c>
      <c r="G5" s="103" t="s">
        <v>508</v>
      </c>
      <c r="H5" s="103" t="s">
        <v>509</v>
      </c>
      <c r="I5" s="103" t="s">
        <v>510</v>
      </c>
      <c r="J5" s="103" t="s">
        <v>511</v>
      </c>
    </row>
    <row r="6" spans="1:10" ht="27" customHeight="1" x14ac:dyDescent="0.2">
      <c r="B6" s="310" t="s">
        <v>27</v>
      </c>
      <c r="C6" s="311"/>
      <c r="D6" s="104">
        <v>4.29</v>
      </c>
      <c r="E6" s="104">
        <v>9.84</v>
      </c>
      <c r="F6" s="104">
        <v>7.86</v>
      </c>
      <c r="G6" s="104">
        <v>8.08</v>
      </c>
      <c r="H6" s="104">
        <v>2.84</v>
      </c>
      <c r="I6" s="104">
        <v>2.48</v>
      </c>
      <c r="J6" s="104">
        <v>5.24</v>
      </c>
    </row>
    <row r="7" spans="1:10" ht="27" customHeight="1" x14ac:dyDescent="0.2">
      <c r="B7" s="310" t="s">
        <v>46</v>
      </c>
      <c r="C7" s="311"/>
      <c r="D7" s="105" t="s">
        <v>512</v>
      </c>
      <c r="E7" s="105" t="s">
        <v>513</v>
      </c>
      <c r="F7" s="105" t="s">
        <v>514</v>
      </c>
      <c r="G7" s="105" t="s">
        <v>515</v>
      </c>
      <c r="H7" s="105" t="s">
        <v>516</v>
      </c>
      <c r="I7" s="105" t="s">
        <v>517</v>
      </c>
      <c r="J7" s="105" t="s">
        <v>518</v>
      </c>
    </row>
    <row r="8" spans="1:10" ht="27" customHeight="1" x14ac:dyDescent="0.2">
      <c r="B8" s="310" t="s">
        <v>47</v>
      </c>
      <c r="C8" s="311"/>
      <c r="D8" s="103" t="s">
        <v>519</v>
      </c>
      <c r="E8" s="103" t="s">
        <v>519</v>
      </c>
      <c r="F8" s="103" t="s">
        <v>519</v>
      </c>
      <c r="G8" s="103" t="s">
        <v>519</v>
      </c>
      <c r="H8" s="103" t="s">
        <v>519</v>
      </c>
      <c r="I8" s="103" t="s">
        <v>519</v>
      </c>
      <c r="J8" s="103" t="s">
        <v>519</v>
      </c>
    </row>
    <row r="9" spans="1:10" ht="27" customHeight="1" x14ac:dyDescent="0.2">
      <c r="B9" s="310" t="s">
        <v>28</v>
      </c>
      <c r="C9" s="311"/>
      <c r="D9" s="103" t="s">
        <v>520</v>
      </c>
      <c r="E9" s="103" t="s">
        <v>520</v>
      </c>
      <c r="F9" s="103" t="s">
        <v>520</v>
      </c>
      <c r="G9" s="103" t="s">
        <v>520</v>
      </c>
      <c r="H9" s="103" t="s">
        <v>520</v>
      </c>
      <c r="I9" s="103" t="s">
        <v>520</v>
      </c>
      <c r="J9" s="103" t="s">
        <v>520</v>
      </c>
    </row>
    <row r="10" spans="1:10" ht="27" customHeight="1" x14ac:dyDescent="0.2">
      <c r="B10" s="310" t="s">
        <v>207</v>
      </c>
      <c r="C10" s="311"/>
      <c r="D10" s="105" t="s">
        <v>521</v>
      </c>
      <c r="E10" s="105" t="s">
        <v>521</v>
      </c>
      <c r="F10" s="105" t="s">
        <v>521</v>
      </c>
      <c r="G10" s="105" t="s">
        <v>522</v>
      </c>
      <c r="H10" s="105" t="s">
        <v>523</v>
      </c>
      <c r="I10" s="105" t="s">
        <v>524</v>
      </c>
      <c r="J10" s="105" t="s">
        <v>525</v>
      </c>
    </row>
    <row r="11" spans="1:10" ht="27" customHeight="1" x14ac:dyDescent="0.2">
      <c r="B11" s="314" t="s">
        <v>48</v>
      </c>
      <c r="C11" s="315"/>
      <c r="D11" s="103" t="s">
        <v>526</v>
      </c>
      <c r="E11" s="103" t="s">
        <v>527</v>
      </c>
      <c r="F11" s="103" t="s">
        <v>528</v>
      </c>
      <c r="G11" s="103" t="s">
        <v>529</v>
      </c>
      <c r="H11" s="103" t="s">
        <v>530</v>
      </c>
      <c r="I11" s="103" t="s">
        <v>531</v>
      </c>
      <c r="J11" s="103" t="s">
        <v>532</v>
      </c>
    </row>
    <row r="12" spans="1:10" ht="18.75" customHeight="1" x14ac:dyDescent="0.2">
      <c r="B12" s="316" t="s">
        <v>26</v>
      </c>
      <c r="C12" s="107" t="s">
        <v>66</v>
      </c>
      <c r="D12" s="108">
        <v>2.98</v>
      </c>
      <c r="E12" s="108">
        <v>0.66</v>
      </c>
      <c r="F12" s="108">
        <v>9.4499999999999993</v>
      </c>
      <c r="G12" s="108">
        <v>1.18</v>
      </c>
      <c r="H12" s="108">
        <v>2.77</v>
      </c>
      <c r="I12" s="108">
        <v>1.36</v>
      </c>
      <c r="J12" s="108">
        <v>11.17</v>
      </c>
    </row>
    <row r="13" spans="1:10" ht="18.75" customHeight="1" x14ac:dyDescent="0.2">
      <c r="B13" s="317"/>
      <c r="C13" s="107" t="s">
        <v>69</v>
      </c>
      <c r="D13" s="108">
        <v>2.48</v>
      </c>
      <c r="E13" s="108">
        <v>0.54</v>
      </c>
      <c r="F13" s="108">
        <v>8.9499999999999993</v>
      </c>
      <c r="G13" s="108">
        <v>1.07</v>
      </c>
      <c r="H13" s="108">
        <v>2.4700000000000002</v>
      </c>
      <c r="I13" s="108">
        <v>1.44</v>
      </c>
      <c r="J13" s="108">
        <v>10.38</v>
      </c>
    </row>
    <row r="14" spans="1:10" ht="18.75" customHeight="1" x14ac:dyDescent="0.2">
      <c r="B14" s="317"/>
      <c r="C14" s="107" t="s">
        <v>209</v>
      </c>
      <c r="D14" s="108">
        <v>2.36</v>
      </c>
      <c r="E14" s="108">
        <v>0.52</v>
      </c>
      <c r="F14" s="108">
        <v>9.02</v>
      </c>
      <c r="G14" s="108">
        <v>1.24</v>
      </c>
      <c r="H14" s="108">
        <v>2.35</v>
      </c>
      <c r="I14" s="108">
        <v>1.25</v>
      </c>
      <c r="J14" s="108">
        <v>10.42</v>
      </c>
    </row>
    <row r="15" spans="1:10" ht="18.75" customHeight="1" x14ac:dyDescent="0.2">
      <c r="B15" s="317"/>
      <c r="C15" s="107" t="s">
        <v>72</v>
      </c>
      <c r="D15" s="108">
        <v>2.41</v>
      </c>
      <c r="E15" s="108">
        <v>0.55000000000000004</v>
      </c>
      <c r="F15" s="108">
        <v>9.7200000000000006</v>
      </c>
      <c r="G15" s="108">
        <v>2.2799999999999998</v>
      </c>
      <c r="H15" s="108">
        <v>2.31</v>
      </c>
      <c r="I15" s="108">
        <v>1.38</v>
      </c>
      <c r="J15" s="108">
        <v>11.38</v>
      </c>
    </row>
    <row r="16" spans="1:10" ht="18.75" customHeight="1" x14ac:dyDescent="0.2">
      <c r="B16" s="318" t="s">
        <v>49</v>
      </c>
      <c r="C16" s="107" t="s">
        <v>71</v>
      </c>
      <c r="D16" s="108">
        <v>2.4500000000000002</v>
      </c>
      <c r="E16" s="108">
        <v>0.55000000000000004</v>
      </c>
      <c r="F16" s="108">
        <v>9.9</v>
      </c>
      <c r="G16" s="108">
        <v>2.46</v>
      </c>
      <c r="H16" s="108">
        <v>2.4300000000000002</v>
      </c>
      <c r="I16" s="108">
        <v>1.51</v>
      </c>
      <c r="J16" s="108">
        <v>11.89</v>
      </c>
    </row>
    <row r="17" spans="2:10" ht="18.75" customHeight="1" x14ac:dyDescent="0.2">
      <c r="B17" s="318"/>
      <c r="C17" s="107" t="s">
        <v>167</v>
      </c>
      <c r="D17" s="108">
        <v>2.5499999999999998</v>
      </c>
      <c r="E17" s="108">
        <v>0.51</v>
      </c>
      <c r="F17" s="108">
        <v>9.7200000000000006</v>
      </c>
      <c r="G17" s="108">
        <v>2.39</v>
      </c>
      <c r="H17" s="108">
        <v>2.31</v>
      </c>
      <c r="I17" s="108">
        <v>1.32</v>
      </c>
      <c r="J17" s="108">
        <v>11.97</v>
      </c>
    </row>
    <row r="18" spans="2:10" ht="18.75" customHeight="1" x14ac:dyDescent="0.2">
      <c r="B18" s="318"/>
      <c r="C18" s="80" t="s">
        <v>232</v>
      </c>
      <c r="D18" s="108">
        <v>2.87</v>
      </c>
      <c r="E18" s="108">
        <v>1.17</v>
      </c>
      <c r="F18" s="108">
        <v>9.74</v>
      </c>
      <c r="G18" s="108">
        <v>2.91</v>
      </c>
      <c r="H18" s="108">
        <v>2.4500000000000002</v>
      </c>
      <c r="I18" s="108">
        <v>1.77</v>
      </c>
      <c r="J18" s="108">
        <v>11.97</v>
      </c>
    </row>
    <row r="19" spans="2:10" ht="18.75" customHeight="1" x14ac:dyDescent="0.2">
      <c r="B19" s="318"/>
      <c r="C19" s="80" t="s">
        <v>258</v>
      </c>
      <c r="D19" s="108">
        <v>2.34</v>
      </c>
      <c r="E19" s="108">
        <v>0.39</v>
      </c>
      <c r="F19" s="108">
        <v>9.44</v>
      </c>
      <c r="G19" s="108">
        <v>2.4500000000000002</v>
      </c>
      <c r="H19" s="108">
        <v>2.23</v>
      </c>
      <c r="I19" s="108">
        <v>1.06</v>
      </c>
      <c r="J19" s="108">
        <v>11.44</v>
      </c>
    </row>
    <row r="20" spans="2:10" ht="18.75" customHeight="1" x14ac:dyDescent="0.2">
      <c r="B20" s="318"/>
      <c r="C20" s="80" t="s">
        <v>352</v>
      </c>
      <c r="D20" s="109" t="s">
        <v>533</v>
      </c>
      <c r="E20" s="109" t="s">
        <v>533</v>
      </c>
      <c r="F20" s="109" t="s">
        <v>533</v>
      </c>
      <c r="G20" s="109" t="s">
        <v>533</v>
      </c>
      <c r="H20" s="109" t="s">
        <v>533</v>
      </c>
      <c r="I20" s="109" t="s">
        <v>533</v>
      </c>
      <c r="J20" s="109" t="s">
        <v>533</v>
      </c>
    </row>
    <row r="21" spans="2:10" ht="18.75" customHeight="1" x14ac:dyDescent="0.2">
      <c r="B21" s="319"/>
      <c r="C21" s="80" t="s">
        <v>358</v>
      </c>
      <c r="D21" s="109" t="s">
        <v>533</v>
      </c>
      <c r="E21" s="109" t="s">
        <v>533</v>
      </c>
      <c r="F21" s="109" t="s">
        <v>533</v>
      </c>
      <c r="G21" s="109" t="s">
        <v>533</v>
      </c>
      <c r="H21" s="109" t="s">
        <v>533</v>
      </c>
      <c r="I21" s="109" t="s">
        <v>533</v>
      </c>
      <c r="J21" s="109" t="s">
        <v>533</v>
      </c>
    </row>
    <row r="22" spans="2:10" x14ac:dyDescent="0.2">
      <c r="B22" s="101"/>
      <c r="C22" s="110" t="s">
        <v>216</v>
      </c>
      <c r="D22" s="111" t="s">
        <v>73</v>
      </c>
      <c r="E22" s="112"/>
      <c r="F22" s="112"/>
      <c r="G22" s="112"/>
      <c r="H22" s="112"/>
      <c r="I22" s="112"/>
      <c r="J22" s="112"/>
    </row>
    <row r="23" spans="2:10" x14ac:dyDescent="0.2">
      <c r="B23" s="101"/>
      <c r="C23" s="101"/>
      <c r="D23" s="312" t="s">
        <v>534</v>
      </c>
      <c r="E23" s="313"/>
      <c r="F23" s="313"/>
      <c r="G23" s="313"/>
      <c r="H23" s="313"/>
      <c r="I23" s="313"/>
      <c r="J23" s="313"/>
    </row>
    <row r="24" spans="2:10" x14ac:dyDescent="0.2">
      <c r="B24" s="101"/>
      <c r="C24" s="101"/>
      <c r="D24" s="312" t="s">
        <v>535</v>
      </c>
      <c r="E24" s="313"/>
      <c r="F24" s="313"/>
      <c r="G24" s="313"/>
      <c r="H24" s="313"/>
      <c r="I24" s="313"/>
      <c r="J24" s="313"/>
    </row>
    <row r="25" spans="2:10" x14ac:dyDescent="0.2">
      <c r="B25" s="101"/>
      <c r="C25" s="101"/>
      <c r="D25" s="312" t="s">
        <v>536</v>
      </c>
      <c r="E25" s="313"/>
      <c r="F25" s="313"/>
      <c r="G25" s="313"/>
      <c r="H25" s="313"/>
      <c r="I25" s="313"/>
      <c r="J25" s="313"/>
    </row>
  </sheetData>
  <sheetProtection insertColumns="0"/>
  <mergeCells count="14">
    <mergeCell ref="B3:C3"/>
    <mergeCell ref="B4:C4"/>
    <mergeCell ref="B5:C5"/>
    <mergeCell ref="B6:C6"/>
    <mergeCell ref="B7:C7"/>
    <mergeCell ref="B8:C8"/>
    <mergeCell ref="D23:J23"/>
    <mergeCell ref="D24:J24"/>
    <mergeCell ref="D25:J25"/>
    <mergeCell ref="B9:C9"/>
    <mergeCell ref="B10:C10"/>
    <mergeCell ref="B11:C11"/>
    <mergeCell ref="B12:B15"/>
    <mergeCell ref="B16:B21"/>
  </mergeCells>
  <phoneticPr fontId="4"/>
  <pageMargins left="0.70866141732283472" right="0.55118110236220474" top="0.70866141732283472" bottom="0.6692913385826772"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R93"/>
  <sheetViews>
    <sheetView showGridLines="0" zoomScale="70" zoomScaleNormal="70" zoomScaleSheetLayoutView="90" workbookViewId="0">
      <pane xSplit="1" ySplit="6" topLeftCell="B7" activePane="bottomRight" state="frozen"/>
      <selection activeCell="C36" sqref="C36"/>
      <selection pane="topRight" activeCell="C36" sqref="C36"/>
      <selection pane="bottomLeft" activeCell="C36" sqref="C36"/>
      <selection pane="bottomRight" activeCell="B1" sqref="B1"/>
    </sheetView>
  </sheetViews>
  <sheetFormatPr defaultColWidth="9" defaultRowHeight="14.5" x14ac:dyDescent="0.2"/>
  <cols>
    <col min="1" max="1" width="8.6328125" style="100" hidden="1" customWidth="1"/>
    <col min="2" max="2" width="16.6328125" style="100" customWidth="1"/>
    <col min="3" max="3" width="12.7265625" style="100" customWidth="1"/>
    <col min="4" max="4" width="10.36328125" style="100" customWidth="1"/>
    <col min="5" max="8" width="8.7265625" style="100" customWidth="1"/>
    <col min="9" max="12" width="12" style="100" customWidth="1"/>
    <col min="13" max="16384" width="9" style="100"/>
  </cols>
  <sheetData>
    <row r="1" spans="1:18" s="99" customFormat="1" ht="17.5" x14ac:dyDescent="0.2">
      <c r="B1" s="70" t="s">
        <v>482</v>
      </c>
    </row>
    <row r="2" spans="1:18" s="99" customFormat="1" x14ac:dyDescent="0.2">
      <c r="A2" s="119">
        <v>1</v>
      </c>
      <c r="C2" s="73"/>
      <c r="D2" s="73"/>
      <c r="E2" s="120"/>
      <c r="F2" s="120"/>
      <c r="G2" s="120"/>
      <c r="H2" s="120"/>
    </row>
    <row r="3" spans="1:18" s="99" customFormat="1" ht="15" thickBot="1" x14ac:dyDescent="0.25">
      <c r="A3" s="119"/>
      <c r="B3" s="328" t="str">
        <f>IF(ｼｰﾄ0!C4="","",ｼｰﾄ0!C3   &amp; (ｼｰﾄ0!C4) )</f>
        <v>青森県八戸市</v>
      </c>
      <c r="C3" s="328"/>
      <c r="D3" s="73"/>
      <c r="E3" s="120"/>
      <c r="F3" s="120"/>
      <c r="G3" s="120"/>
      <c r="H3" s="120"/>
    </row>
    <row r="4" spans="1:18" ht="48.65" customHeight="1" x14ac:dyDescent="0.2">
      <c r="A4" s="121"/>
      <c r="B4" s="329" t="s">
        <v>545</v>
      </c>
      <c r="C4" s="332" t="s">
        <v>245</v>
      </c>
      <c r="D4" s="122"/>
      <c r="E4" s="335" t="s">
        <v>363</v>
      </c>
      <c r="F4" s="336"/>
      <c r="G4" s="336"/>
      <c r="H4" s="337"/>
      <c r="I4" s="344" t="s">
        <v>546</v>
      </c>
      <c r="J4" s="345"/>
      <c r="K4" s="346" t="s">
        <v>547</v>
      </c>
      <c r="L4" s="347"/>
    </row>
    <row r="5" spans="1:18" ht="37.5" customHeight="1" x14ac:dyDescent="0.2">
      <c r="A5" s="121"/>
      <c r="B5" s="330"/>
      <c r="C5" s="333"/>
      <c r="D5" s="338" t="s">
        <v>353</v>
      </c>
      <c r="E5" s="340" t="s">
        <v>283</v>
      </c>
      <c r="F5" s="342" t="s">
        <v>282</v>
      </c>
      <c r="G5" s="342" t="s">
        <v>159</v>
      </c>
      <c r="H5" s="338" t="s">
        <v>267</v>
      </c>
      <c r="I5" s="123" t="s">
        <v>318</v>
      </c>
      <c r="J5" s="124" t="s">
        <v>319</v>
      </c>
      <c r="K5" s="123" t="s">
        <v>348</v>
      </c>
      <c r="L5" s="125" t="s">
        <v>320</v>
      </c>
    </row>
    <row r="6" spans="1:18" ht="29.15" customHeight="1" thickBot="1" x14ac:dyDescent="0.25">
      <c r="A6" s="121"/>
      <c r="B6" s="331"/>
      <c r="C6" s="334"/>
      <c r="D6" s="339"/>
      <c r="E6" s="341"/>
      <c r="F6" s="343"/>
      <c r="G6" s="343"/>
      <c r="H6" s="339"/>
      <c r="I6" s="126" t="s">
        <v>321</v>
      </c>
      <c r="J6" s="127" t="s">
        <v>324</v>
      </c>
      <c r="K6" s="128" t="s">
        <v>323</v>
      </c>
      <c r="L6" s="129" t="s">
        <v>322</v>
      </c>
    </row>
    <row r="7" spans="1:18" ht="19.5" customHeight="1" thickTop="1" x14ac:dyDescent="0.2">
      <c r="A7" s="121">
        <f>IF(COUNTIF(E7:E66,"/")&gt;=1,1,"")</f>
        <v>1</v>
      </c>
      <c r="B7" s="130" t="s">
        <v>488</v>
      </c>
      <c r="C7" s="131">
        <v>7.7</v>
      </c>
      <c r="D7" s="131"/>
      <c r="E7" s="113" t="s">
        <v>541</v>
      </c>
      <c r="F7" s="113" t="s">
        <v>541</v>
      </c>
      <c r="G7" s="113" t="s">
        <v>541</v>
      </c>
      <c r="H7" s="113" t="s">
        <v>541</v>
      </c>
      <c r="I7" s="113"/>
      <c r="J7" s="113"/>
      <c r="K7" s="113"/>
      <c r="L7" s="113" t="s">
        <v>540</v>
      </c>
    </row>
    <row r="8" spans="1:18" ht="19.5" hidden="1" customHeight="1" x14ac:dyDescent="0.2">
      <c r="A8" s="121" t="str">
        <f>IF(COUNTIF(E7:E66,"-")&gt;=1,2,"")</f>
        <v/>
      </c>
      <c r="B8" s="114"/>
      <c r="C8" s="115"/>
      <c r="D8" s="115"/>
      <c r="E8" s="113"/>
      <c r="F8" s="113"/>
      <c r="G8" s="113"/>
      <c r="H8" s="113"/>
      <c r="I8" s="116"/>
      <c r="J8" s="117"/>
      <c r="K8" s="117"/>
      <c r="L8" s="117"/>
    </row>
    <row r="9" spans="1:18" ht="19.5" hidden="1" customHeight="1" x14ac:dyDescent="0.2">
      <c r="A9" s="121" t="str">
        <f>IF(COUNTIF(E7:E66,"#")&gt;=1,4,"")</f>
        <v/>
      </c>
      <c r="B9" s="114"/>
      <c r="C9" s="115"/>
      <c r="D9" s="115"/>
      <c r="E9" s="113"/>
      <c r="F9" s="113"/>
      <c r="G9" s="113"/>
      <c r="H9" s="113"/>
      <c r="I9" s="116"/>
      <c r="J9" s="117"/>
      <c r="K9" s="117"/>
      <c r="L9" s="117"/>
    </row>
    <row r="10" spans="1:18" ht="19.5" hidden="1" customHeight="1" x14ac:dyDescent="0.2">
      <c r="A10" s="121"/>
      <c r="B10" s="114"/>
      <c r="C10" s="115"/>
      <c r="D10" s="115"/>
      <c r="E10" s="113"/>
      <c r="F10" s="113"/>
      <c r="G10" s="113"/>
      <c r="H10" s="113"/>
      <c r="I10" s="116"/>
      <c r="J10" s="117"/>
      <c r="K10" s="117"/>
      <c r="L10" s="117"/>
    </row>
    <row r="11" spans="1:18" ht="19.5" hidden="1" customHeight="1" x14ac:dyDescent="0.2">
      <c r="A11" s="121" t="str">
        <f>IF(COUNTIF(F7:F66,"-")&gt;=1,2,"")</f>
        <v/>
      </c>
      <c r="B11" s="114"/>
      <c r="C11" s="115"/>
      <c r="D11" s="115"/>
      <c r="E11" s="113"/>
      <c r="F11" s="113"/>
      <c r="G11" s="113"/>
      <c r="H11" s="113"/>
      <c r="I11" s="116"/>
      <c r="J11" s="117"/>
      <c r="K11" s="117"/>
      <c r="L11" s="117"/>
    </row>
    <row r="12" spans="1:18" ht="19.5" hidden="1" customHeight="1" x14ac:dyDescent="0.2">
      <c r="A12" s="121">
        <f>IF(COUNTIF(F7:F66,"/")&gt;=1,1,"")</f>
        <v>1</v>
      </c>
      <c r="B12" s="114"/>
      <c r="C12" s="115"/>
      <c r="D12" s="115"/>
      <c r="E12" s="113"/>
      <c r="F12" s="113"/>
      <c r="G12" s="113"/>
      <c r="H12" s="113"/>
      <c r="I12" s="116"/>
      <c r="J12" s="117"/>
      <c r="K12" s="117"/>
      <c r="L12" s="117"/>
      <c r="R12" s="100" t="s">
        <v>481</v>
      </c>
    </row>
    <row r="13" spans="1:18" ht="19.5" hidden="1" customHeight="1" x14ac:dyDescent="0.2">
      <c r="A13" s="121" t="str">
        <f>IF(COUNTIF(F7:F66,"#")&gt;=1,4,"")</f>
        <v/>
      </c>
      <c r="B13" s="114"/>
      <c r="C13" s="115"/>
      <c r="D13" s="115"/>
      <c r="E13" s="113"/>
      <c r="F13" s="113"/>
      <c r="G13" s="113"/>
      <c r="H13" s="113"/>
      <c r="I13" s="116"/>
      <c r="J13" s="117"/>
      <c r="K13" s="117"/>
      <c r="L13" s="117"/>
    </row>
    <row r="14" spans="1:18" ht="19.5" hidden="1" customHeight="1" x14ac:dyDescent="0.2">
      <c r="A14" s="121"/>
      <c r="B14" s="114"/>
      <c r="C14" s="115"/>
      <c r="D14" s="115"/>
      <c r="E14" s="113"/>
      <c r="F14" s="113"/>
      <c r="G14" s="113"/>
      <c r="H14" s="113"/>
      <c r="I14" s="116"/>
      <c r="J14" s="117"/>
      <c r="K14" s="117"/>
      <c r="L14" s="117"/>
    </row>
    <row r="15" spans="1:18" ht="19.5" hidden="1" customHeight="1" x14ac:dyDescent="0.2">
      <c r="A15" s="121">
        <f>IF(COUNTIF(G7:G66,"/")&gt;=1,1,"")</f>
        <v>1</v>
      </c>
      <c r="B15" s="114"/>
      <c r="C15" s="115"/>
      <c r="D15" s="115"/>
      <c r="E15" s="113"/>
      <c r="F15" s="113"/>
      <c r="G15" s="113"/>
      <c r="H15" s="113"/>
      <c r="I15" s="116"/>
      <c r="J15" s="117"/>
      <c r="K15" s="117"/>
      <c r="L15" s="117"/>
    </row>
    <row r="16" spans="1:18" ht="19.5" hidden="1" customHeight="1" x14ac:dyDescent="0.2">
      <c r="A16" s="121" t="str">
        <f>IF(COUNTIF(G7:G66,"-")&gt;=1,2,"")</f>
        <v/>
      </c>
      <c r="B16" s="114"/>
      <c r="C16" s="115"/>
      <c r="D16" s="115"/>
      <c r="E16" s="113"/>
      <c r="F16" s="113"/>
      <c r="G16" s="113"/>
      <c r="H16" s="113"/>
      <c r="I16" s="116"/>
      <c r="J16" s="117"/>
      <c r="K16" s="117"/>
      <c r="L16" s="117"/>
    </row>
    <row r="17" spans="1:12" ht="19.5" hidden="1" customHeight="1" x14ac:dyDescent="0.2">
      <c r="A17" s="121" t="str">
        <f>IF(COUNTIF(G7:G66,"#")&gt;=1,4,"")</f>
        <v/>
      </c>
      <c r="B17" s="114"/>
      <c r="C17" s="115"/>
      <c r="D17" s="115"/>
      <c r="E17" s="113"/>
      <c r="F17" s="113"/>
      <c r="G17" s="113"/>
      <c r="H17" s="113"/>
      <c r="I17" s="116"/>
      <c r="J17" s="117"/>
      <c r="K17" s="117"/>
      <c r="L17" s="117"/>
    </row>
    <row r="18" spans="1:12" ht="19.5" hidden="1" customHeight="1" x14ac:dyDescent="0.2">
      <c r="A18" s="121"/>
      <c r="B18" s="114"/>
      <c r="C18" s="115"/>
      <c r="D18" s="115"/>
      <c r="E18" s="113"/>
      <c r="F18" s="113"/>
      <c r="G18" s="113"/>
      <c r="H18" s="113"/>
      <c r="I18" s="116"/>
      <c r="J18" s="117"/>
      <c r="K18" s="117"/>
      <c r="L18" s="117"/>
    </row>
    <row r="19" spans="1:12" ht="19.5" hidden="1" customHeight="1" x14ac:dyDescent="0.2">
      <c r="A19" s="121">
        <f>IF(COUNTIF(H7:H66,"/")&gt;=1,1,"")</f>
        <v>1</v>
      </c>
      <c r="B19" s="114"/>
      <c r="C19" s="115"/>
      <c r="D19" s="115"/>
      <c r="E19" s="113"/>
      <c r="F19" s="113"/>
      <c r="G19" s="113"/>
      <c r="H19" s="113"/>
      <c r="I19" s="116"/>
      <c r="J19" s="117"/>
      <c r="K19" s="117"/>
      <c r="L19" s="117"/>
    </row>
    <row r="20" spans="1:12" ht="19.5" hidden="1" customHeight="1" x14ac:dyDescent="0.2">
      <c r="A20" s="121" t="str">
        <f>IF(COUNTIF(H7:H66,"-")&gt;=1,2,"")</f>
        <v/>
      </c>
      <c r="B20" s="114"/>
      <c r="C20" s="115"/>
      <c r="D20" s="115"/>
      <c r="E20" s="113"/>
      <c r="F20" s="113"/>
      <c r="G20" s="113"/>
      <c r="H20" s="113"/>
      <c r="I20" s="116"/>
      <c r="J20" s="117"/>
      <c r="K20" s="117"/>
      <c r="L20" s="117"/>
    </row>
    <row r="21" spans="1:12" ht="19.5" hidden="1" customHeight="1" x14ac:dyDescent="0.2">
      <c r="A21" s="121" t="str">
        <f>IF(COUNTIF(H7:H66,"#")&gt;=1,4,"")</f>
        <v/>
      </c>
      <c r="B21" s="114"/>
      <c r="C21" s="115"/>
      <c r="D21" s="115"/>
      <c r="E21" s="113"/>
      <c r="F21" s="113"/>
      <c r="G21" s="113"/>
      <c r="H21" s="113"/>
      <c r="I21" s="116"/>
      <c r="J21" s="117"/>
      <c r="K21" s="117"/>
      <c r="L21" s="117"/>
    </row>
    <row r="22" spans="1:12" ht="19.5" hidden="1" customHeight="1" x14ac:dyDescent="0.2">
      <c r="B22" s="114"/>
      <c r="C22" s="115"/>
      <c r="D22" s="115"/>
      <c r="E22" s="113"/>
      <c r="F22" s="113"/>
      <c r="G22" s="113"/>
      <c r="H22" s="113"/>
      <c r="I22" s="116"/>
      <c r="J22" s="117"/>
      <c r="K22" s="117"/>
      <c r="L22" s="117"/>
    </row>
    <row r="23" spans="1:12" ht="19.5" hidden="1" customHeight="1" x14ac:dyDescent="0.2">
      <c r="B23" s="114"/>
      <c r="C23" s="115"/>
      <c r="D23" s="115"/>
      <c r="E23" s="113"/>
      <c r="F23" s="113"/>
      <c r="G23" s="113"/>
      <c r="H23" s="113"/>
      <c r="I23" s="116"/>
      <c r="J23" s="117"/>
      <c r="K23" s="117"/>
      <c r="L23" s="117"/>
    </row>
    <row r="24" spans="1:12" ht="19.5" hidden="1" customHeight="1" x14ac:dyDescent="0.2">
      <c r="B24" s="114"/>
      <c r="C24" s="115"/>
      <c r="D24" s="115"/>
      <c r="E24" s="113"/>
      <c r="F24" s="113"/>
      <c r="G24" s="113"/>
      <c r="H24" s="113"/>
      <c r="I24" s="116"/>
      <c r="J24" s="117"/>
      <c r="K24" s="117"/>
      <c r="L24" s="117"/>
    </row>
    <row r="25" spans="1:12" ht="19.5" hidden="1" customHeight="1" x14ac:dyDescent="0.2">
      <c r="B25" s="114"/>
      <c r="C25" s="115"/>
      <c r="D25" s="115"/>
      <c r="E25" s="113"/>
      <c r="F25" s="113"/>
      <c r="G25" s="113"/>
      <c r="H25" s="113"/>
      <c r="I25" s="116"/>
      <c r="J25" s="117"/>
      <c r="K25" s="117"/>
      <c r="L25" s="117"/>
    </row>
    <row r="26" spans="1:12" ht="19.5" hidden="1" customHeight="1" x14ac:dyDescent="0.2">
      <c r="B26" s="114"/>
      <c r="C26" s="115"/>
      <c r="D26" s="115"/>
      <c r="E26" s="113"/>
      <c r="F26" s="113"/>
      <c r="G26" s="113"/>
      <c r="H26" s="113"/>
      <c r="I26" s="116"/>
      <c r="J26" s="117"/>
      <c r="K26" s="117"/>
      <c r="L26" s="117"/>
    </row>
    <row r="27" spans="1:12" ht="19.5" hidden="1" customHeight="1" x14ac:dyDescent="0.2">
      <c r="B27" s="114"/>
      <c r="C27" s="115"/>
      <c r="D27" s="115"/>
      <c r="E27" s="113"/>
      <c r="F27" s="113"/>
      <c r="G27" s="113"/>
      <c r="H27" s="113"/>
      <c r="I27" s="116"/>
      <c r="J27" s="117"/>
      <c r="K27" s="117"/>
      <c r="L27" s="117"/>
    </row>
    <row r="28" spans="1:12" ht="19.5" hidden="1" customHeight="1" x14ac:dyDescent="0.2">
      <c r="B28" s="114"/>
      <c r="C28" s="115"/>
      <c r="D28" s="115"/>
      <c r="E28" s="113"/>
      <c r="F28" s="113"/>
      <c r="G28" s="113"/>
      <c r="H28" s="113"/>
      <c r="I28" s="116"/>
      <c r="J28" s="117"/>
      <c r="K28" s="117"/>
      <c r="L28" s="117"/>
    </row>
    <row r="29" spans="1:12" ht="19.5" hidden="1" customHeight="1" x14ac:dyDescent="0.2">
      <c r="B29" s="114"/>
      <c r="C29" s="115"/>
      <c r="D29" s="115"/>
      <c r="E29" s="113"/>
      <c r="F29" s="113"/>
      <c r="G29" s="113"/>
      <c r="H29" s="113"/>
      <c r="I29" s="116"/>
      <c r="J29" s="117"/>
      <c r="K29" s="117"/>
      <c r="L29" s="117"/>
    </row>
    <row r="30" spans="1:12" ht="19.5" hidden="1" customHeight="1" x14ac:dyDescent="0.2">
      <c r="B30" s="114"/>
      <c r="C30" s="115"/>
      <c r="D30" s="115"/>
      <c r="E30" s="113"/>
      <c r="F30" s="113"/>
      <c r="G30" s="113"/>
      <c r="H30" s="113"/>
      <c r="I30" s="116"/>
      <c r="J30" s="117"/>
      <c r="K30" s="117"/>
      <c r="L30" s="117"/>
    </row>
    <row r="31" spans="1:12" ht="19.5" hidden="1" customHeight="1" x14ac:dyDescent="0.2">
      <c r="B31" s="114"/>
      <c r="C31" s="115"/>
      <c r="D31" s="115"/>
      <c r="E31" s="113"/>
      <c r="F31" s="113"/>
      <c r="G31" s="113"/>
      <c r="H31" s="113"/>
      <c r="I31" s="116"/>
      <c r="J31" s="117"/>
      <c r="K31" s="117"/>
      <c r="L31" s="117"/>
    </row>
    <row r="32" spans="1:12" ht="19.5" hidden="1" customHeight="1" x14ac:dyDescent="0.2">
      <c r="B32" s="114"/>
      <c r="C32" s="115"/>
      <c r="D32" s="115"/>
      <c r="E32" s="113"/>
      <c r="F32" s="113"/>
      <c r="G32" s="113"/>
      <c r="H32" s="113"/>
      <c r="I32" s="116"/>
      <c r="J32" s="117"/>
      <c r="K32" s="117"/>
      <c r="L32" s="117"/>
    </row>
    <row r="33" spans="2:12" ht="19.5" hidden="1" customHeight="1" x14ac:dyDescent="0.2">
      <c r="B33" s="114"/>
      <c r="C33" s="115"/>
      <c r="D33" s="115"/>
      <c r="E33" s="113"/>
      <c r="F33" s="113"/>
      <c r="G33" s="113"/>
      <c r="H33" s="113"/>
      <c r="I33" s="116"/>
      <c r="J33" s="117"/>
      <c r="K33" s="117"/>
      <c r="L33" s="117"/>
    </row>
    <row r="34" spans="2:12" ht="19.5" hidden="1" customHeight="1" x14ac:dyDescent="0.2">
      <c r="B34" s="114"/>
      <c r="C34" s="115"/>
      <c r="D34" s="115"/>
      <c r="E34" s="113"/>
      <c r="F34" s="113"/>
      <c r="G34" s="113"/>
      <c r="H34" s="113"/>
      <c r="I34" s="116"/>
      <c r="J34" s="117"/>
      <c r="K34" s="117"/>
      <c r="L34" s="117"/>
    </row>
    <row r="35" spans="2:12" ht="19.5" hidden="1" customHeight="1" x14ac:dyDescent="0.2">
      <c r="B35" s="114"/>
      <c r="C35" s="115"/>
      <c r="D35" s="115"/>
      <c r="E35" s="113"/>
      <c r="F35" s="113"/>
      <c r="G35" s="113"/>
      <c r="H35" s="113"/>
      <c r="I35" s="116"/>
      <c r="J35" s="117"/>
      <c r="K35" s="117"/>
      <c r="L35" s="117"/>
    </row>
    <row r="36" spans="2:12" ht="19.5" hidden="1" customHeight="1" x14ac:dyDescent="0.2">
      <c r="B36" s="114"/>
      <c r="C36" s="115"/>
      <c r="D36" s="115"/>
      <c r="E36" s="113"/>
      <c r="F36" s="113"/>
      <c r="G36" s="113"/>
      <c r="H36" s="113"/>
      <c r="I36" s="116"/>
      <c r="J36" s="117"/>
      <c r="K36" s="117"/>
      <c r="L36" s="117"/>
    </row>
    <row r="37" spans="2:12" ht="19.5" hidden="1" customHeight="1" x14ac:dyDescent="0.2">
      <c r="B37" s="114"/>
      <c r="C37" s="115"/>
      <c r="D37" s="115"/>
      <c r="E37" s="113"/>
      <c r="F37" s="113"/>
      <c r="G37" s="113"/>
      <c r="H37" s="113"/>
      <c r="I37" s="116"/>
      <c r="J37" s="117"/>
      <c r="K37" s="117"/>
      <c r="L37" s="117"/>
    </row>
    <row r="38" spans="2:12" ht="19.5" hidden="1" customHeight="1" x14ac:dyDescent="0.2">
      <c r="B38" s="114"/>
      <c r="C38" s="115"/>
      <c r="D38" s="115"/>
      <c r="E38" s="113"/>
      <c r="F38" s="113"/>
      <c r="G38" s="113"/>
      <c r="H38" s="113"/>
      <c r="I38" s="116"/>
      <c r="J38" s="117"/>
      <c r="K38" s="117"/>
      <c r="L38" s="117"/>
    </row>
    <row r="39" spans="2:12" ht="19.5" hidden="1" customHeight="1" x14ac:dyDescent="0.2">
      <c r="B39" s="114"/>
      <c r="C39" s="115"/>
      <c r="D39" s="115"/>
      <c r="E39" s="113"/>
      <c r="F39" s="113"/>
      <c r="G39" s="113"/>
      <c r="H39" s="113"/>
      <c r="I39" s="116"/>
      <c r="J39" s="117"/>
      <c r="K39" s="117"/>
      <c r="L39" s="117"/>
    </row>
    <row r="40" spans="2:12" ht="19.5" hidden="1" customHeight="1" x14ac:dyDescent="0.2">
      <c r="B40" s="114"/>
      <c r="C40" s="115"/>
      <c r="D40" s="115"/>
      <c r="E40" s="113"/>
      <c r="F40" s="113"/>
      <c r="G40" s="113"/>
      <c r="H40" s="113"/>
      <c r="I40" s="116"/>
      <c r="J40" s="117"/>
      <c r="K40" s="117"/>
      <c r="L40" s="117"/>
    </row>
    <row r="41" spans="2:12" ht="19.5" hidden="1" customHeight="1" x14ac:dyDescent="0.2">
      <c r="B41" s="114"/>
      <c r="C41" s="115"/>
      <c r="D41" s="115"/>
      <c r="E41" s="113"/>
      <c r="F41" s="113"/>
      <c r="G41" s="113"/>
      <c r="H41" s="113"/>
      <c r="I41" s="116"/>
      <c r="J41" s="117"/>
      <c r="K41" s="117"/>
      <c r="L41" s="117"/>
    </row>
    <row r="42" spans="2:12" ht="19.5" hidden="1" customHeight="1" x14ac:dyDescent="0.2">
      <c r="B42" s="114"/>
      <c r="C42" s="115"/>
      <c r="D42" s="115"/>
      <c r="E42" s="113"/>
      <c r="F42" s="113"/>
      <c r="G42" s="113"/>
      <c r="H42" s="113"/>
      <c r="I42" s="116"/>
      <c r="J42" s="117"/>
      <c r="K42" s="117"/>
      <c r="L42" s="117"/>
    </row>
    <row r="43" spans="2:12" ht="19.5" hidden="1" customHeight="1" x14ac:dyDescent="0.2">
      <c r="B43" s="114"/>
      <c r="C43" s="115"/>
      <c r="D43" s="115"/>
      <c r="E43" s="113"/>
      <c r="F43" s="113"/>
      <c r="G43" s="113"/>
      <c r="H43" s="113"/>
      <c r="I43" s="116"/>
      <c r="J43" s="117"/>
      <c r="K43" s="117"/>
      <c r="L43" s="117"/>
    </row>
    <row r="44" spans="2:12" ht="19.5" hidden="1" customHeight="1" x14ac:dyDescent="0.2">
      <c r="B44" s="114"/>
      <c r="C44" s="115"/>
      <c r="D44" s="115"/>
      <c r="E44" s="113"/>
      <c r="F44" s="113"/>
      <c r="G44" s="113"/>
      <c r="H44" s="113"/>
      <c r="I44" s="116"/>
      <c r="J44" s="117"/>
      <c r="K44" s="117"/>
      <c r="L44" s="117"/>
    </row>
    <row r="45" spans="2:12" ht="19.5" hidden="1" customHeight="1" x14ac:dyDescent="0.2">
      <c r="B45" s="114"/>
      <c r="C45" s="115"/>
      <c r="D45" s="115"/>
      <c r="E45" s="113"/>
      <c r="F45" s="113"/>
      <c r="G45" s="113"/>
      <c r="H45" s="113"/>
      <c r="I45" s="116"/>
      <c r="J45" s="117"/>
      <c r="K45" s="117"/>
      <c r="L45" s="117"/>
    </row>
    <row r="46" spans="2:12" ht="19.5" hidden="1" customHeight="1" x14ac:dyDescent="0.2">
      <c r="B46" s="114"/>
      <c r="C46" s="115"/>
      <c r="D46" s="115"/>
      <c r="E46" s="113"/>
      <c r="F46" s="113"/>
      <c r="G46" s="113"/>
      <c r="H46" s="113"/>
      <c r="I46" s="116"/>
      <c r="J46" s="117"/>
      <c r="K46" s="117"/>
      <c r="L46" s="117"/>
    </row>
    <row r="47" spans="2:12" ht="19.5" hidden="1" customHeight="1" x14ac:dyDescent="0.2">
      <c r="B47" s="114"/>
      <c r="C47" s="115"/>
      <c r="D47" s="115"/>
      <c r="E47" s="113"/>
      <c r="F47" s="113"/>
      <c r="G47" s="113"/>
      <c r="H47" s="113"/>
      <c r="I47" s="116"/>
      <c r="J47" s="117"/>
      <c r="K47" s="117"/>
      <c r="L47" s="117"/>
    </row>
    <row r="48" spans="2:12" ht="19.5" hidden="1" customHeight="1" x14ac:dyDescent="0.2">
      <c r="B48" s="114"/>
      <c r="C48" s="115"/>
      <c r="D48" s="115"/>
      <c r="E48" s="113"/>
      <c r="F48" s="113"/>
      <c r="G48" s="113"/>
      <c r="H48" s="113"/>
      <c r="I48" s="116"/>
      <c r="J48" s="117"/>
      <c r="K48" s="117"/>
      <c r="L48" s="117"/>
    </row>
    <row r="49" spans="2:12" ht="19.5" hidden="1" customHeight="1" x14ac:dyDescent="0.2">
      <c r="B49" s="114"/>
      <c r="C49" s="115"/>
      <c r="D49" s="115"/>
      <c r="E49" s="113"/>
      <c r="F49" s="113"/>
      <c r="G49" s="113"/>
      <c r="H49" s="113"/>
      <c r="I49" s="116"/>
      <c r="J49" s="117"/>
      <c r="K49" s="117"/>
      <c r="L49" s="117"/>
    </row>
    <row r="50" spans="2:12" ht="19.5" hidden="1" customHeight="1" x14ac:dyDescent="0.2">
      <c r="B50" s="114"/>
      <c r="C50" s="115"/>
      <c r="D50" s="115"/>
      <c r="E50" s="113"/>
      <c r="F50" s="113"/>
      <c r="G50" s="113"/>
      <c r="H50" s="113"/>
      <c r="I50" s="116"/>
      <c r="J50" s="117"/>
      <c r="K50" s="117"/>
      <c r="L50" s="117"/>
    </row>
    <row r="51" spans="2:12" ht="19.5" hidden="1" customHeight="1" x14ac:dyDescent="0.2">
      <c r="B51" s="114"/>
      <c r="C51" s="115"/>
      <c r="D51" s="115"/>
      <c r="E51" s="113"/>
      <c r="F51" s="113"/>
      <c r="G51" s="113"/>
      <c r="H51" s="113"/>
      <c r="I51" s="116"/>
      <c r="J51" s="117"/>
      <c r="K51" s="117"/>
      <c r="L51" s="117"/>
    </row>
    <row r="52" spans="2:12" ht="19.5" hidden="1" customHeight="1" x14ac:dyDescent="0.2">
      <c r="B52" s="114"/>
      <c r="C52" s="115"/>
      <c r="D52" s="115"/>
      <c r="E52" s="113"/>
      <c r="F52" s="113"/>
      <c r="G52" s="113"/>
      <c r="H52" s="113"/>
      <c r="I52" s="116"/>
      <c r="J52" s="117"/>
      <c r="K52" s="117"/>
      <c r="L52" s="117"/>
    </row>
    <row r="53" spans="2:12" ht="19.5" hidden="1" customHeight="1" x14ac:dyDescent="0.2">
      <c r="B53" s="114"/>
      <c r="C53" s="115"/>
      <c r="D53" s="115"/>
      <c r="E53" s="113"/>
      <c r="F53" s="113"/>
      <c r="G53" s="113"/>
      <c r="H53" s="113"/>
      <c r="I53" s="116"/>
      <c r="J53" s="117"/>
      <c r="K53" s="117"/>
      <c r="L53" s="117"/>
    </row>
    <row r="54" spans="2:12" ht="19.5" hidden="1" customHeight="1" x14ac:dyDescent="0.2">
      <c r="B54" s="114"/>
      <c r="C54" s="115"/>
      <c r="D54" s="115"/>
      <c r="E54" s="113"/>
      <c r="F54" s="113"/>
      <c r="G54" s="113"/>
      <c r="H54" s="113"/>
      <c r="I54" s="116"/>
      <c r="J54" s="117"/>
      <c r="K54" s="117"/>
      <c r="L54" s="117"/>
    </row>
    <row r="55" spans="2:12" ht="19.5" hidden="1" customHeight="1" x14ac:dyDescent="0.2">
      <c r="B55" s="114"/>
      <c r="C55" s="115"/>
      <c r="D55" s="115"/>
      <c r="E55" s="113"/>
      <c r="F55" s="113"/>
      <c r="G55" s="113"/>
      <c r="H55" s="113"/>
      <c r="I55" s="116"/>
      <c r="J55" s="117"/>
      <c r="K55" s="117"/>
      <c r="L55" s="117"/>
    </row>
    <row r="56" spans="2:12" ht="19.5" hidden="1" customHeight="1" x14ac:dyDescent="0.2">
      <c r="B56" s="114"/>
      <c r="C56" s="115"/>
      <c r="D56" s="115"/>
      <c r="E56" s="113"/>
      <c r="F56" s="113"/>
      <c r="G56" s="113"/>
      <c r="H56" s="113"/>
      <c r="I56" s="116"/>
      <c r="J56" s="117"/>
      <c r="K56" s="117"/>
      <c r="L56" s="117"/>
    </row>
    <row r="57" spans="2:12" ht="19.5" hidden="1" customHeight="1" x14ac:dyDescent="0.2">
      <c r="B57" s="114"/>
      <c r="C57" s="115"/>
      <c r="D57" s="115"/>
      <c r="E57" s="113"/>
      <c r="F57" s="113"/>
      <c r="G57" s="113"/>
      <c r="H57" s="113"/>
      <c r="I57" s="116"/>
      <c r="J57" s="117"/>
      <c r="K57" s="117"/>
      <c r="L57" s="117"/>
    </row>
    <row r="58" spans="2:12" ht="19.5" hidden="1" customHeight="1" x14ac:dyDescent="0.2">
      <c r="B58" s="114"/>
      <c r="C58" s="115"/>
      <c r="D58" s="115"/>
      <c r="E58" s="113"/>
      <c r="F58" s="113"/>
      <c r="G58" s="113"/>
      <c r="H58" s="113"/>
      <c r="I58" s="116"/>
      <c r="J58" s="117"/>
      <c r="K58" s="117"/>
      <c r="L58" s="117"/>
    </row>
    <row r="59" spans="2:12" ht="19.5" hidden="1" customHeight="1" x14ac:dyDescent="0.2">
      <c r="B59" s="114"/>
      <c r="C59" s="115"/>
      <c r="D59" s="115"/>
      <c r="E59" s="113"/>
      <c r="F59" s="113"/>
      <c r="G59" s="113"/>
      <c r="H59" s="113"/>
      <c r="I59" s="116"/>
      <c r="J59" s="117"/>
      <c r="K59" s="117"/>
      <c r="L59" s="117"/>
    </row>
    <row r="60" spans="2:12" ht="19.5" hidden="1" customHeight="1" x14ac:dyDescent="0.2">
      <c r="B60" s="114"/>
      <c r="C60" s="115"/>
      <c r="D60" s="115"/>
      <c r="E60" s="113"/>
      <c r="F60" s="113"/>
      <c r="G60" s="113"/>
      <c r="H60" s="113"/>
      <c r="I60" s="116"/>
      <c r="J60" s="117"/>
      <c r="K60" s="117"/>
      <c r="L60" s="117"/>
    </row>
    <row r="61" spans="2:12" ht="19.5" hidden="1" customHeight="1" x14ac:dyDescent="0.2">
      <c r="B61" s="114"/>
      <c r="C61" s="115"/>
      <c r="D61" s="115"/>
      <c r="E61" s="113"/>
      <c r="F61" s="113"/>
      <c r="G61" s="113"/>
      <c r="H61" s="113"/>
      <c r="I61" s="116"/>
      <c r="J61" s="117"/>
      <c r="K61" s="117"/>
      <c r="L61" s="117"/>
    </row>
    <row r="62" spans="2:12" ht="19.5" hidden="1" customHeight="1" x14ac:dyDescent="0.2">
      <c r="B62" s="114"/>
      <c r="C62" s="115"/>
      <c r="D62" s="115"/>
      <c r="E62" s="113"/>
      <c r="F62" s="113"/>
      <c r="G62" s="113"/>
      <c r="H62" s="113"/>
      <c r="I62" s="116"/>
      <c r="J62" s="117"/>
      <c r="K62" s="117"/>
      <c r="L62" s="117"/>
    </row>
    <row r="63" spans="2:12" ht="19.5" hidden="1" customHeight="1" x14ac:dyDescent="0.2">
      <c r="B63" s="114"/>
      <c r="C63" s="115"/>
      <c r="D63" s="115"/>
      <c r="E63" s="113"/>
      <c r="F63" s="113"/>
      <c r="G63" s="113"/>
      <c r="H63" s="113"/>
      <c r="I63" s="116"/>
      <c r="J63" s="117"/>
      <c r="K63" s="117"/>
      <c r="L63" s="117"/>
    </row>
    <row r="64" spans="2:12" ht="19.5" hidden="1" customHeight="1" x14ac:dyDescent="0.2">
      <c r="B64" s="114"/>
      <c r="C64" s="115"/>
      <c r="D64" s="115"/>
      <c r="E64" s="113"/>
      <c r="F64" s="113"/>
      <c r="G64" s="113"/>
      <c r="H64" s="113"/>
      <c r="I64" s="116"/>
      <c r="J64" s="117"/>
      <c r="K64" s="117"/>
      <c r="L64" s="117"/>
    </row>
    <row r="65" spans="2:13" ht="19.5" hidden="1" customHeight="1" x14ac:dyDescent="0.2">
      <c r="B65" s="114"/>
      <c r="C65" s="115"/>
      <c r="D65" s="115"/>
      <c r="E65" s="113"/>
      <c r="F65" s="113"/>
      <c r="G65" s="113"/>
      <c r="H65" s="113"/>
      <c r="I65" s="116"/>
      <c r="J65" s="117"/>
      <c r="K65" s="117"/>
      <c r="L65" s="117"/>
    </row>
    <row r="66" spans="2:13" ht="19.5" hidden="1" customHeight="1" x14ac:dyDescent="0.2">
      <c r="B66" s="114"/>
      <c r="C66" s="115"/>
      <c r="D66" s="115"/>
      <c r="E66" s="113"/>
      <c r="F66" s="113"/>
      <c r="G66" s="113"/>
      <c r="H66" s="113"/>
      <c r="I66" s="116"/>
      <c r="J66" s="117"/>
      <c r="K66" s="117"/>
      <c r="L66" s="117"/>
    </row>
    <row r="67" spans="2:13" ht="37.5" customHeight="1" x14ac:dyDescent="0.2">
      <c r="B67" s="118"/>
      <c r="C67" s="132">
        <f>IF(COUNTA(C7:C66)&lt;&gt;0,SUM(C7:C66),"")</f>
        <v>7.7</v>
      </c>
      <c r="D67" s="132" t="str">
        <f>IF(COUNTA(D7:D66)&lt;&gt;0,SUM(D7:D66),"")</f>
        <v/>
      </c>
      <c r="E67" s="132" t="str">
        <f>IF(COUNT(E7:E66)&gt;=1,SUM(E7:E66),IF(SUM(A7:A9)=1,"/",IF(SUM(A7:A9)=2,"-",IF(SUM(A7:A9)=4,"#",IF(SUM(A7:A9)=3,"/ -",IF(SUM(A7:A9)=5,"/ #",IF(SUM(A7:A9)=6,"- #",IF(SUM(A7:A9)=7,"/ - #",""))))))))</f>
        <v>/</v>
      </c>
      <c r="F67" s="132" t="str">
        <f>IF(COUNT(F7:F66)&gt;=1,SUM(F7:F66),IF(SUM(A11:A13)=1,"/",IF(SUM(A11:A13)=2,"-",IF(SUM(A11:A13)=4,"#",IF(SUM(A11:A13)=3,"/ -",IF(SUM(A11:A13)=5,"/ #",IF(SUM(A11:A13)=6,"- #",IF(SUM(A11:A13)=7,"/ - #",""))))))))</f>
        <v>/</v>
      </c>
      <c r="G67" s="132" t="str">
        <f>IF(COUNT(G7:G66)&gt;=1,SUM(G7:G66),IF(SUM(A15:A17)=1,"/",IF(SUM(A15:A17)=2,"-",IF(SUM(A15:A17)=4,"#",IF(SUM(A15:A17)=3,"/ -",IF(SUM(A15:A17)=5,"/ #",IF(SUM(A15:A17)=6,"- #",IF(SUM(A15:A17)=7,"/ - #",""))))))))</f>
        <v>/</v>
      </c>
      <c r="H67" s="132" t="str">
        <f>IF(COUNT(H7:H66)&gt;=1,SUM(H7:H66),IF(SUM(A19:A21)=1,"/",IF(SUM(A19:A21)=2,"-",IF(SUM(A19:A21)=4,"#",IF(SUM(A19:A21)=3,"/ -",IF(SUM(A19:A21)=5,"/ #",IF(SUM(A19:A21)=6,"- #",IF(SUM(A19:A21)=7,"/ - #",""))))))))</f>
        <v>/</v>
      </c>
      <c r="I67" s="321" t="str">
        <f>IF($I$79=0,"",VLOOKUP($I$79,$K$79:$L$93,2,FALSE))</f>
        <v>◇</v>
      </c>
      <c r="J67" s="321"/>
      <c r="K67" s="321"/>
      <c r="L67" s="321"/>
    </row>
    <row r="68" spans="2:13" x14ac:dyDescent="0.2">
      <c r="B68" s="133"/>
      <c r="C68" s="134" t="s">
        <v>216</v>
      </c>
      <c r="D68" s="135"/>
      <c r="E68" s="135"/>
      <c r="F68" s="135"/>
      <c r="G68" s="135"/>
      <c r="H68" s="136"/>
    </row>
    <row r="69" spans="2:13" x14ac:dyDescent="0.2">
      <c r="B69" s="137"/>
      <c r="C69" s="322" t="s">
        <v>213</v>
      </c>
      <c r="D69" s="323"/>
      <c r="E69" s="323"/>
      <c r="F69" s="323"/>
      <c r="G69" s="323"/>
      <c r="H69" s="324"/>
    </row>
    <row r="70" spans="2:13" x14ac:dyDescent="0.2">
      <c r="B70" s="138"/>
      <c r="C70" s="322" t="s">
        <v>212</v>
      </c>
      <c r="D70" s="323"/>
      <c r="E70" s="323"/>
      <c r="F70" s="323"/>
      <c r="G70" s="323"/>
      <c r="H70" s="324"/>
    </row>
    <row r="71" spans="2:13" x14ac:dyDescent="0.2">
      <c r="B71" s="138"/>
      <c r="C71" s="325"/>
      <c r="D71" s="326"/>
      <c r="E71" s="326"/>
      <c r="F71" s="326"/>
      <c r="G71" s="326"/>
      <c r="H71" s="327"/>
    </row>
    <row r="77" spans="2:13" hidden="1" x14ac:dyDescent="0.2"/>
    <row r="78" spans="2:13" hidden="1" x14ac:dyDescent="0.2">
      <c r="E78" s="139" t="s">
        <v>268</v>
      </c>
      <c r="F78" s="139" t="s">
        <v>269</v>
      </c>
      <c r="G78" s="139" t="s">
        <v>270</v>
      </c>
      <c r="H78" s="140" t="s">
        <v>271</v>
      </c>
      <c r="I78" s="141"/>
      <c r="J78" s="141"/>
      <c r="K78" s="141"/>
      <c r="L78" s="141"/>
      <c r="M78" s="141"/>
    </row>
    <row r="79" spans="2:13" hidden="1" x14ac:dyDescent="0.2">
      <c r="E79" s="142">
        <f>IF(COUNTA($I$7:$I$66)=0,0,1)</f>
        <v>0</v>
      </c>
      <c r="F79" s="142">
        <f>IF(COUNTA($J$7:$J$66)=0,0,2)</f>
        <v>0</v>
      </c>
      <c r="G79" s="142">
        <f>IF(COUNTA($K$7:$K$66)=0,0,4)</f>
        <v>0</v>
      </c>
      <c r="H79" s="142">
        <f>IF(COUNTA($L$7:$L$66)=0,0,8)</f>
        <v>8</v>
      </c>
      <c r="I79" s="142">
        <f>SUM($E$79:$H$79)</f>
        <v>8</v>
      </c>
      <c r="J79" s="141"/>
      <c r="K79" s="142">
        <v>1</v>
      </c>
      <c r="L79" s="348" t="s">
        <v>189</v>
      </c>
      <c r="M79" s="348"/>
    </row>
    <row r="80" spans="2:13" hidden="1" x14ac:dyDescent="0.2">
      <c r="E80" s="142"/>
      <c r="F80" s="142"/>
      <c r="G80" s="142"/>
      <c r="H80" s="142"/>
      <c r="I80" s="142"/>
      <c r="J80" s="141"/>
      <c r="K80" s="142">
        <v>2</v>
      </c>
      <c r="L80" s="348" t="s">
        <v>194</v>
      </c>
      <c r="M80" s="348"/>
    </row>
    <row r="81" spans="5:13" hidden="1" x14ac:dyDescent="0.2">
      <c r="E81" s="142"/>
      <c r="F81" s="142"/>
      <c r="G81" s="142"/>
      <c r="H81" s="142"/>
      <c r="I81" s="142"/>
      <c r="J81" s="141"/>
      <c r="K81" s="142">
        <v>3</v>
      </c>
      <c r="L81" s="348" t="s">
        <v>192</v>
      </c>
      <c r="M81" s="348"/>
    </row>
    <row r="82" spans="5:13" hidden="1" x14ac:dyDescent="0.2">
      <c r="E82" s="142"/>
      <c r="F82" s="142"/>
      <c r="G82" s="142"/>
      <c r="H82" s="142"/>
      <c r="I82" s="142"/>
      <c r="J82" s="141"/>
      <c r="K82" s="142">
        <v>4</v>
      </c>
      <c r="L82" s="348" t="s">
        <v>190</v>
      </c>
      <c r="M82" s="348"/>
    </row>
    <row r="83" spans="5:13" hidden="1" x14ac:dyDescent="0.2">
      <c r="E83" s="142"/>
      <c r="F83" s="142"/>
      <c r="G83" s="142"/>
      <c r="H83" s="142"/>
      <c r="I83" s="142"/>
      <c r="J83" s="141"/>
      <c r="K83" s="142">
        <v>5</v>
      </c>
      <c r="L83" s="348" t="s">
        <v>193</v>
      </c>
      <c r="M83" s="348"/>
    </row>
    <row r="84" spans="5:13" hidden="1" x14ac:dyDescent="0.2">
      <c r="E84" s="142"/>
      <c r="F84" s="142"/>
      <c r="G84" s="142"/>
      <c r="H84" s="142"/>
      <c r="I84" s="142"/>
      <c r="J84" s="141"/>
      <c r="K84" s="142">
        <v>6</v>
      </c>
      <c r="L84" s="348" t="s">
        <v>195</v>
      </c>
      <c r="M84" s="348"/>
    </row>
    <row r="85" spans="5:13" hidden="1" x14ac:dyDescent="0.2">
      <c r="E85" s="142"/>
      <c r="F85" s="142"/>
      <c r="G85" s="142"/>
      <c r="H85" s="142"/>
      <c r="I85" s="142"/>
      <c r="J85" s="141"/>
      <c r="K85" s="142">
        <v>7</v>
      </c>
      <c r="L85" s="348" t="s">
        <v>202</v>
      </c>
      <c r="M85" s="348"/>
    </row>
    <row r="86" spans="5:13" hidden="1" x14ac:dyDescent="0.2">
      <c r="E86" s="142"/>
      <c r="F86" s="142"/>
      <c r="G86" s="142"/>
      <c r="H86" s="142"/>
      <c r="I86" s="142"/>
      <c r="J86" s="141"/>
      <c r="K86" s="142">
        <v>8</v>
      </c>
      <c r="L86" s="348" t="s">
        <v>191</v>
      </c>
      <c r="M86" s="348"/>
    </row>
    <row r="87" spans="5:13" hidden="1" x14ac:dyDescent="0.2">
      <c r="E87" s="142"/>
      <c r="F87" s="142"/>
      <c r="G87" s="142"/>
      <c r="H87" s="142"/>
      <c r="I87" s="142"/>
      <c r="J87" s="141"/>
      <c r="K87" s="142">
        <v>9</v>
      </c>
      <c r="L87" s="348" t="s">
        <v>196</v>
      </c>
      <c r="M87" s="348"/>
    </row>
    <row r="88" spans="5:13" hidden="1" x14ac:dyDescent="0.2">
      <c r="E88" s="142"/>
      <c r="F88" s="142"/>
      <c r="G88" s="142"/>
      <c r="H88" s="142"/>
      <c r="I88" s="142"/>
      <c r="J88" s="141"/>
      <c r="K88" s="142">
        <v>10</v>
      </c>
      <c r="L88" s="348" t="s">
        <v>197</v>
      </c>
      <c r="M88" s="348"/>
    </row>
    <row r="89" spans="5:13" hidden="1" x14ac:dyDescent="0.2">
      <c r="E89" s="142"/>
      <c r="F89" s="142"/>
      <c r="G89" s="142"/>
      <c r="H89" s="142"/>
      <c r="I89" s="142"/>
      <c r="J89" s="141"/>
      <c r="K89" s="142">
        <v>11</v>
      </c>
      <c r="L89" s="348" t="s">
        <v>201</v>
      </c>
      <c r="M89" s="348"/>
    </row>
    <row r="90" spans="5:13" hidden="1" x14ac:dyDescent="0.2">
      <c r="E90" s="142"/>
      <c r="F90" s="142"/>
      <c r="G90" s="142"/>
      <c r="H90" s="142"/>
      <c r="I90" s="142"/>
      <c r="J90" s="141"/>
      <c r="K90" s="142">
        <v>12</v>
      </c>
      <c r="L90" s="348" t="s">
        <v>198</v>
      </c>
      <c r="M90" s="348"/>
    </row>
    <row r="91" spans="5:13" hidden="1" x14ac:dyDescent="0.2">
      <c r="E91" s="142"/>
      <c r="F91" s="142"/>
      <c r="G91" s="142"/>
      <c r="H91" s="142"/>
      <c r="I91" s="142"/>
      <c r="J91" s="141"/>
      <c r="K91" s="142">
        <v>13</v>
      </c>
      <c r="L91" s="348" t="s">
        <v>199</v>
      </c>
      <c r="M91" s="348"/>
    </row>
    <row r="92" spans="5:13" hidden="1" x14ac:dyDescent="0.2">
      <c r="E92" s="142"/>
      <c r="F92" s="142"/>
      <c r="G92" s="142"/>
      <c r="H92" s="142"/>
      <c r="I92" s="142"/>
      <c r="J92" s="141"/>
      <c r="K92" s="142">
        <v>14</v>
      </c>
      <c r="L92" s="348" t="s">
        <v>203</v>
      </c>
      <c r="M92" s="348"/>
    </row>
    <row r="93" spans="5:13" hidden="1" x14ac:dyDescent="0.2">
      <c r="E93" s="142"/>
      <c r="F93" s="142"/>
      <c r="G93" s="142"/>
      <c r="H93" s="142"/>
      <c r="I93" s="142"/>
      <c r="J93" s="141"/>
      <c r="K93" s="142">
        <v>15</v>
      </c>
      <c r="L93" s="348" t="s">
        <v>200</v>
      </c>
      <c r="M93" s="348"/>
    </row>
  </sheetData>
  <mergeCells count="30">
    <mergeCell ref="L91:M91"/>
    <mergeCell ref="L92:M92"/>
    <mergeCell ref="L93:M93"/>
    <mergeCell ref="L79:M79"/>
    <mergeCell ref="L80:M80"/>
    <mergeCell ref="L81:M81"/>
    <mergeCell ref="L82:M82"/>
    <mergeCell ref="L83:M83"/>
    <mergeCell ref="L84:M84"/>
    <mergeCell ref="L85:M85"/>
    <mergeCell ref="L86:M86"/>
    <mergeCell ref="L87:M87"/>
    <mergeCell ref="L88:M88"/>
    <mergeCell ref="L89:M89"/>
    <mergeCell ref="L90:M90"/>
    <mergeCell ref="I67:L67"/>
    <mergeCell ref="C69:H69"/>
    <mergeCell ref="C70:H70"/>
    <mergeCell ref="C71:H71"/>
    <mergeCell ref="B3:C3"/>
    <mergeCell ref="B4:B6"/>
    <mergeCell ref="C4:C6"/>
    <mergeCell ref="E4:H4"/>
    <mergeCell ref="D5:D6"/>
    <mergeCell ref="E5:E6"/>
    <mergeCell ref="F5:F6"/>
    <mergeCell ref="G5:G6"/>
    <mergeCell ref="H5:H6"/>
    <mergeCell ref="I4:J4"/>
    <mergeCell ref="K4:L4"/>
  </mergeCells>
  <phoneticPr fontId="4"/>
  <conditionalFormatting sqref="E7:L66">
    <cfRule type="expression" dxfId="1" priority="2">
      <formula>($B7:$B66)&lt;&gt;""</formula>
    </cfRule>
  </conditionalFormatting>
  <conditionalFormatting sqref="I7:L66">
    <cfRule type="expression" dxfId="0" priority="1">
      <formula>$C7&lt;&gt;""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7:H66"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7:D66" xr:uid="{00000000-0002-0000-0700-000001000000}">
      <formula1>C7=ROUNDDOWN(C7,1)</formula1>
    </dataValidation>
    <dataValidation type="list" errorStyle="warning" allowBlank="1" showInputMessage="1" showErrorMessage="1" error="記号以外の文字は事情がある場合以外、入力しないでください。" sqref="L7:L66" xr:uid="{00000000-0002-0000-0700-000002000000}">
      <formula1>"◇　"</formula1>
    </dataValidation>
    <dataValidation type="list" errorStyle="warning" allowBlank="1" showInputMessage="1" showErrorMessage="1" error="記号以外の文字は事情がある場合以外、入力しないでください。" sqref="K7:K66" xr:uid="{00000000-0002-0000-0700-000003000000}">
      <formula1>"□"</formula1>
    </dataValidation>
    <dataValidation type="list" errorStyle="warning" allowBlank="1" showInputMessage="1" showErrorMessage="1" error="記号以外の文字は事情がある場合以外、入力しないでください。" sqref="J7:J66" xr:uid="{00000000-0002-0000-0700-000004000000}">
      <formula1>"◆"</formula1>
    </dataValidation>
    <dataValidation type="list" errorStyle="warning" allowBlank="1" showInputMessage="1" showErrorMessage="1" error="記号以外の文字は事情がある場合以外、入力しないでください。" sqref="I7:I66" xr:uid="{00000000-0002-0000-0700-000005000000}">
      <formula1>"■"</formula1>
    </dataValidation>
  </dataValidations>
  <pageMargins left="0.70866141732283472" right="0.55118110236220474" top="0.70866141732283472" bottom="0.6692913385826772" header="0.51181102362204722" footer="0.51181102362204722"/>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O12"/>
  <sheetViews>
    <sheetView showGridLines="0" topLeftCell="B1" zoomScale="70" zoomScaleNormal="70" zoomScaleSheetLayoutView="90" workbookViewId="0">
      <selection activeCell="B1" sqref="B1"/>
    </sheetView>
  </sheetViews>
  <sheetFormatPr defaultColWidth="9" defaultRowHeight="14.5" x14ac:dyDescent="0.2"/>
  <cols>
    <col min="1" max="1" width="8.6328125" style="143" hidden="1" customWidth="1"/>
    <col min="2" max="2" width="13.36328125" style="143" customWidth="1"/>
    <col min="3" max="3" width="10.08984375" style="143" customWidth="1"/>
    <col min="4" max="11" width="8.6328125" style="143" customWidth="1"/>
    <col min="12" max="12" width="11.08984375" style="143" customWidth="1"/>
    <col min="13" max="13" width="31.08984375" style="143" customWidth="1"/>
    <col min="14" max="15" width="8.6328125" style="143" customWidth="1"/>
    <col min="16" max="16384" width="9" style="143"/>
  </cols>
  <sheetData>
    <row r="1" spans="1:15" ht="17.5" x14ac:dyDescent="0.2">
      <c r="B1" s="144" t="s">
        <v>340</v>
      </c>
    </row>
    <row r="2" spans="1:15" ht="21" customHeight="1" x14ac:dyDescent="0.2">
      <c r="A2" s="145">
        <v>1</v>
      </c>
    </row>
    <row r="3" spans="1:15" s="147" customFormat="1" ht="14.25" customHeight="1" x14ac:dyDescent="0.2">
      <c r="B3" s="349" t="s">
        <v>30</v>
      </c>
      <c r="C3" s="358" t="s">
        <v>347</v>
      </c>
      <c r="D3" s="359"/>
      <c r="E3" s="359"/>
      <c r="F3" s="359"/>
      <c r="G3" s="359"/>
      <c r="H3" s="359"/>
      <c r="I3" s="359"/>
      <c r="J3" s="359"/>
      <c r="K3" s="359"/>
      <c r="L3" s="360"/>
      <c r="M3" s="349" t="s">
        <v>32</v>
      </c>
    </row>
    <row r="4" spans="1:15" s="147" customFormat="1" ht="18" customHeight="1" x14ac:dyDescent="0.2">
      <c r="B4" s="350"/>
      <c r="C4" s="351" t="s">
        <v>50</v>
      </c>
      <c r="D4" s="352"/>
      <c r="E4" s="352"/>
      <c r="F4" s="352"/>
      <c r="G4" s="352"/>
      <c r="H4" s="352"/>
      <c r="I4" s="352"/>
      <c r="J4" s="351" t="s">
        <v>31</v>
      </c>
      <c r="K4" s="352"/>
      <c r="L4" s="353" t="s">
        <v>40</v>
      </c>
      <c r="M4" s="350"/>
    </row>
    <row r="5" spans="1:15" s="147" customFormat="1" ht="18" customHeight="1" x14ac:dyDescent="0.2">
      <c r="B5" s="350"/>
      <c r="C5" s="353" t="s">
        <v>33</v>
      </c>
      <c r="D5" s="355"/>
      <c r="E5" s="353" t="s">
        <v>20</v>
      </c>
      <c r="F5" s="355"/>
      <c r="G5" s="355"/>
      <c r="H5" s="355"/>
      <c r="I5" s="355"/>
      <c r="J5" s="356" t="s">
        <v>51</v>
      </c>
      <c r="K5" s="353" t="s">
        <v>52</v>
      </c>
      <c r="L5" s="354"/>
      <c r="M5" s="350"/>
    </row>
    <row r="6" spans="1:15" s="147" customFormat="1" ht="45" customHeight="1" x14ac:dyDescent="0.2">
      <c r="B6" s="350"/>
      <c r="C6" s="148" t="s">
        <v>41</v>
      </c>
      <c r="D6" s="148" t="s">
        <v>53</v>
      </c>
      <c r="E6" s="148" t="s">
        <v>54</v>
      </c>
      <c r="F6" s="148" t="s">
        <v>55</v>
      </c>
      <c r="G6" s="148" t="s">
        <v>34</v>
      </c>
      <c r="H6" s="148" t="s">
        <v>35</v>
      </c>
      <c r="I6" s="148" t="s">
        <v>56</v>
      </c>
      <c r="J6" s="357"/>
      <c r="K6" s="354"/>
      <c r="L6" s="354"/>
      <c r="M6" s="350"/>
    </row>
    <row r="7" spans="1:15" s="147" customFormat="1" ht="52.5" customHeight="1" x14ac:dyDescent="0.2">
      <c r="B7" s="149" t="str">
        <f>IF(ｼｰﾄ0!C4="","",ｼｰﾄ0!C3&amp;ｼｰﾄ0!C4)</f>
        <v>青森県八戸市</v>
      </c>
      <c r="C7" s="150"/>
      <c r="D7" s="150"/>
      <c r="E7" s="150" t="s">
        <v>537</v>
      </c>
      <c r="F7" s="150"/>
      <c r="G7" s="150"/>
      <c r="H7" s="150"/>
      <c r="I7" s="150"/>
      <c r="J7" s="150"/>
      <c r="K7" s="150"/>
      <c r="L7" s="150"/>
      <c r="M7" s="151"/>
      <c r="N7" s="152"/>
      <c r="O7" s="152"/>
    </row>
    <row r="8" spans="1:15" s="147" customFormat="1" ht="14.25" customHeight="1" x14ac:dyDescent="0.2">
      <c r="B8" s="143"/>
      <c r="C8" s="143"/>
      <c r="D8" s="143"/>
      <c r="E8" s="143"/>
      <c r="F8" s="143"/>
      <c r="G8" s="143"/>
      <c r="H8" s="143"/>
      <c r="I8" s="143"/>
      <c r="J8" s="143"/>
      <c r="K8" s="143"/>
      <c r="L8" s="143"/>
      <c r="M8" s="143"/>
      <c r="N8" s="143"/>
      <c r="O8" s="152"/>
    </row>
    <row r="9" spans="1:15" x14ac:dyDescent="0.2">
      <c r="B9" s="153" t="s">
        <v>281</v>
      </c>
      <c r="C9" s="146" t="s">
        <v>362</v>
      </c>
    </row>
    <row r="10" spans="1:15" x14ac:dyDescent="0.2">
      <c r="C10" s="146" t="s">
        <v>360</v>
      </c>
      <c r="D10" s="119"/>
      <c r="E10" s="119"/>
      <c r="F10" s="119"/>
      <c r="G10" s="119"/>
      <c r="H10" s="119"/>
      <c r="I10" s="119"/>
      <c r="J10" s="119"/>
      <c r="K10" s="119"/>
      <c r="L10" s="119"/>
    </row>
    <row r="11" spans="1:15" x14ac:dyDescent="0.2">
      <c r="C11" s="146" t="s">
        <v>361</v>
      </c>
    </row>
    <row r="12" spans="1:15" ht="18" customHeight="1" x14ac:dyDescent="0.2">
      <c r="C12" s="146" t="s">
        <v>374</v>
      </c>
    </row>
  </sheetData>
  <mergeCells count="10">
    <mergeCell ref="B3:B6"/>
    <mergeCell ref="M3:M6"/>
    <mergeCell ref="C4:I4"/>
    <mergeCell ref="J4:K4"/>
    <mergeCell ref="L4:L6"/>
    <mergeCell ref="C5:D5"/>
    <mergeCell ref="E5:I5"/>
    <mergeCell ref="J5:J6"/>
    <mergeCell ref="K5:K6"/>
    <mergeCell ref="C3:L3"/>
  </mergeCells>
  <phoneticPr fontId="4"/>
  <dataValidations count="1">
    <dataValidation type="list" errorStyle="warning" allowBlank="1" showInputMessage="1" showErrorMessage="1" error="特殊な事情の場合のみ文字入力するようにしてください。" sqref="C7:L8" xr:uid="{00000000-0002-0000-0800-000000000000}">
      <formula1>"●,○,△,　"</formula1>
    </dataValidation>
  </dataValidations>
  <pageMargins left="0.70866141732283472" right="0.55118110236220474" top="0.70866141732283472" bottom="0.6692913385826772" header="0.51181102362204722" footer="0.5118110236220472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H46"/>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8.6328125" style="73" hidden="1" customWidth="1"/>
    <col min="2" max="2" width="13.6328125" style="73" customWidth="1"/>
    <col min="3" max="3" width="18.6328125" style="73" customWidth="1"/>
    <col min="4" max="8" width="15.6328125" style="73" customWidth="1"/>
    <col min="9" max="16384" width="9" style="73"/>
  </cols>
  <sheetData>
    <row r="1" spans="1:8" ht="19" x14ac:dyDescent="0.2">
      <c r="B1" s="161" t="s">
        <v>341</v>
      </c>
    </row>
    <row r="2" spans="1:8" x14ac:dyDescent="0.2">
      <c r="A2" s="162">
        <f>IF(COUNTA(D6:H13)&lt;&gt;0,1,2)</f>
        <v>2</v>
      </c>
      <c r="B2" s="74"/>
    </row>
    <row r="3" spans="1:8" hidden="1" outlineLevel="1" x14ac:dyDescent="0.2">
      <c r="B3" s="74" t="s">
        <v>368</v>
      </c>
    </row>
    <row r="4" spans="1:8" ht="20.5" hidden="1" customHeight="1" outlineLevel="1" x14ac:dyDescent="0.2">
      <c r="B4" s="368" t="s">
        <v>36</v>
      </c>
      <c r="C4" s="371" t="s">
        <v>21</v>
      </c>
      <c r="D4" s="368" t="s">
        <v>344</v>
      </c>
      <c r="E4" s="368"/>
      <c r="F4" s="368"/>
      <c r="G4" s="368"/>
      <c r="H4" s="368"/>
    </row>
    <row r="5" spans="1:8" ht="40" hidden="1" customHeight="1" outlineLevel="1" x14ac:dyDescent="0.2">
      <c r="B5" s="368"/>
      <c r="C5" s="371"/>
      <c r="D5" s="164" t="s">
        <v>22</v>
      </c>
      <c r="E5" s="164" t="s">
        <v>23</v>
      </c>
      <c r="F5" s="164" t="s">
        <v>24</v>
      </c>
      <c r="G5" s="164" t="s">
        <v>64</v>
      </c>
      <c r="H5" s="164" t="s">
        <v>25</v>
      </c>
    </row>
    <row r="6" spans="1:8" ht="28.5" hidden="1" customHeight="1" outlineLevel="1" x14ac:dyDescent="0.2">
      <c r="B6" s="372" t="str">
        <f>IF(OR(ｼｰﾄ0!C4="",ｼｰﾄ0!C3=""),"",ｼｰﾄ0!C3&amp;ｼｰﾄ0!C4)</f>
        <v>青森県八戸市</v>
      </c>
      <c r="C6" s="362" t="s">
        <v>205</v>
      </c>
      <c r="D6" s="154"/>
      <c r="E6" s="154"/>
      <c r="F6" s="155"/>
      <c r="G6" s="156"/>
      <c r="H6" s="157"/>
    </row>
    <row r="7" spans="1:8" ht="28.5" hidden="1" customHeight="1" outlineLevel="1" x14ac:dyDescent="0.2">
      <c r="B7" s="373"/>
      <c r="C7" s="363"/>
      <c r="D7" s="154"/>
      <c r="E7" s="154"/>
      <c r="F7" s="155"/>
      <c r="G7" s="156"/>
      <c r="H7" s="157"/>
    </row>
    <row r="8" spans="1:8" ht="28.5" hidden="1" customHeight="1" outlineLevel="1" x14ac:dyDescent="0.2">
      <c r="B8" s="373"/>
      <c r="C8" s="369" t="s">
        <v>37</v>
      </c>
      <c r="D8" s="154"/>
      <c r="E8" s="154"/>
      <c r="F8" s="155"/>
      <c r="G8" s="156"/>
      <c r="H8" s="157"/>
    </row>
    <row r="9" spans="1:8" ht="28.5" hidden="1" customHeight="1" outlineLevel="1" x14ac:dyDescent="0.2">
      <c r="B9" s="373"/>
      <c r="C9" s="370"/>
      <c r="D9" s="154"/>
      <c r="E9" s="154"/>
      <c r="F9" s="155"/>
      <c r="G9" s="156"/>
      <c r="H9" s="157"/>
    </row>
    <row r="10" spans="1:8" ht="28.5" hidden="1" customHeight="1" outlineLevel="1" x14ac:dyDescent="0.2">
      <c r="B10" s="373"/>
      <c r="C10" s="362" t="s">
        <v>176</v>
      </c>
      <c r="D10" s="154"/>
      <c r="E10" s="154"/>
      <c r="F10" s="155"/>
      <c r="G10" s="156"/>
      <c r="H10" s="157"/>
    </row>
    <row r="11" spans="1:8" ht="28.5" hidden="1" customHeight="1" outlineLevel="1" x14ac:dyDescent="0.2">
      <c r="B11" s="373"/>
      <c r="C11" s="363"/>
      <c r="D11" s="154"/>
      <c r="E11" s="154"/>
      <c r="F11" s="155"/>
      <c r="G11" s="156"/>
      <c r="H11" s="157"/>
    </row>
    <row r="12" spans="1:8" ht="28.5" hidden="1" customHeight="1" outlineLevel="1" x14ac:dyDescent="0.2">
      <c r="B12" s="373"/>
      <c r="C12" s="362" t="s">
        <v>346</v>
      </c>
      <c r="D12" s="154"/>
      <c r="E12" s="154"/>
      <c r="F12" s="155"/>
      <c r="G12" s="156"/>
      <c r="H12" s="157"/>
    </row>
    <row r="13" spans="1:8" ht="28.5" hidden="1" customHeight="1" outlineLevel="1" x14ac:dyDescent="0.2">
      <c r="B13" s="374"/>
      <c r="C13" s="370"/>
      <c r="D13" s="154"/>
      <c r="E13" s="154"/>
      <c r="F13" s="155"/>
      <c r="G13" s="156"/>
      <c r="H13" s="157"/>
    </row>
    <row r="14" spans="1:8" ht="28.5" hidden="1" customHeight="1" outlineLevel="1" x14ac:dyDescent="0.2">
      <c r="B14" s="369" t="s">
        <v>38</v>
      </c>
      <c r="C14" s="165" t="s">
        <v>65</v>
      </c>
      <c r="D14" s="158" t="str">
        <f>IF(COUNTA(D6:D13)=0,"",SUMIFS(D6:D13,$G$6:$G$13,$C$14))</f>
        <v/>
      </c>
      <c r="E14" s="158" t="str">
        <f t="shared" ref="E14:F14" si="0">IF(COUNTA(E6:E13)=0,"",SUMIFS(E6:E13,$G$6:$G$13,$C$14))</f>
        <v/>
      </c>
      <c r="F14" s="159" t="str">
        <f t="shared" si="0"/>
        <v/>
      </c>
      <c r="G14" s="166"/>
      <c r="H14" s="166"/>
    </row>
    <row r="15" spans="1:8" ht="28.5" hidden="1" customHeight="1" outlineLevel="1" x14ac:dyDescent="0.2">
      <c r="B15" s="370"/>
      <c r="C15" s="165" t="s">
        <v>74</v>
      </c>
      <c r="D15" s="158" t="str">
        <f>IF(COUNTA(D6:D13)=0,"",SUMIFS(D6:D13,$G$6:$G$13,$C$15))</f>
        <v/>
      </c>
      <c r="E15" s="158" t="str">
        <f>IF(COUNTA(E6:E13)=0,"",SUMIFS(E6:E13,$G$6:$G$13,$C$15))</f>
        <v/>
      </c>
      <c r="F15" s="159" t="str">
        <f>IF(COUNTA(F6:F13)=0,"",SUMIFS(F6:F13,$G$6:$G$13,$C$15))</f>
        <v/>
      </c>
      <c r="G15" s="166"/>
      <c r="H15" s="166"/>
    </row>
    <row r="16" spans="1:8" hidden="1" outlineLevel="1" x14ac:dyDescent="0.2"/>
    <row r="17" spans="2:8" s="167" customFormat="1" hidden="1" outlineLevel="1" x14ac:dyDescent="0.2">
      <c r="B17" s="167" t="s">
        <v>369</v>
      </c>
    </row>
    <row r="18" spans="2:8" ht="20.25" hidden="1" customHeight="1" outlineLevel="1" x14ac:dyDescent="0.2">
      <c r="B18" s="361" t="s">
        <v>345</v>
      </c>
      <c r="C18" s="371" t="s">
        <v>21</v>
      </c>
      <c r="D18" s="368" t="s">
        <v>344</v>
      </c>
      <c r="E18" s="368"/>
      <c r="F18" s="368"/>
      <c r="G18" s="368"/>
      <c r="H18" s="368"/>
    </row>
    <row r="19" spans="2:8" ht="29" hidden="1" outlineLevel="1" x14ac:dyDescent="0.2">
      <c r="B19" s="361"/>
      <c r="C19" s="371"/>
      <c r="D19" s="164" t="s">
        <v>22</v>
      </c>
      <c r="E19" s="164" t="s">
        <v>23</v>
      </c>
      <c r="F19" s="164" t="s">
        <v>24</v>
      </c>
      <c r="G19" s="164" t="s">
        <v>64</v>
      </c>
      <c r="H19" s="164" t="s">
        <v>25</v>
      </c>
    </row>
    <row r="20" spans="2:8" ht="28.5" hidden="1" customHeight="1" outlineLevel="1" x14ac:dyDescent="0.2">
      <c r="B20" s="168"/>
      <c r="C20" s="362" t="s">
        <v>205</v>
      </c>
      <c r="D20" s="154"/>
      <c r="E20" s="154"/>
      <c r="F20" s="155"/>
      <c r="G20" s="156"/>
      <c r="H20" s="157"/>
    </row>
    <row r="21" spans="2:8" ht="28.5" hidden="1" customHeight="1" outlineLevel="1" x14ac:dyDescent="0.2">
      <c r="B21" s="169"/>
      <c r="C21" s="363"/>
      <c r="D21" s="154"/>
      <c r="E21" s="154"/>
      <c r="F21" s="155"/>
      <c r="G21" s="156"/>
      <c r="H21" s="157"/>
    </row>
    <row r="22" spans="2:8" ht="28.5" hidden="1" customHeight="1" outlineLevel="1" x14ac:dyDescent="0.2">
      <c r="B22" s="169"/>
      <c r="C22" s="369" t="s">
        <v>37</v>
      </c>
      <c r="D22" s="154"/>
      <c r="E22" s="154"/>
      <c r="F22" s="155"/>
      <c r="G22" s="156"/>
      <c r="H22" s="157"/>
    </row>
    <row r="23" spans="2:8" ht="28.5" hidden="1" customHeight="1" outlineLevel="1" x14ac:dyDescent="0.2">
      <c r="B23" s="169"/>
      <c r="C23" s="370"/>
      <c r="D23" s="154"/>
      <c r="E23" s="154"/>
      <c r="F23" s="155"/>
      <c r="G23" s="156"/>
      <c r="H23" s="157"/>
    </row>
    <row r="24" spans="2:8" ht="28.5" hidden="1" customHeight="1" outlineLevel="1" x14ac:dyDescent="0.2">
      <c r="B24" s="169"/>
      <c r="C24" s="362" t="s">
        <v>176</v>
      </c>
      <c r="D24" s="154"/>
      <c r="E24" s="154"/>
      <c r="F24" s="155"/>
      <c r="G24" s="156"/>
      <c r="H24" s="157"/>
    </row>
    <row r="25" spans="2:8" ht="28.5" hidden="1" customHeight="1" outlineLevel="1" x14ac:dyDescent="0.2">
      <c r="B25" s="169"/>
      <c r="C25" s="363"/>
      <c r="D25" s="154"/>
      <c r="E25" s="154"/>
      <c r="F25" s="155"/>
      <c r="G25" s="156"/>
      <c r="H25" s="157"/>
    </row>
    <row r="26" spans="2:8" ht="28.5" hidden="1" customHeight="1" outlineLevel="1" x14ac:dyDescent="0.2">
      <c r="B26" s="169"/>
      <c r="C26" s="362" t="s">
        <v>346</v>
      </c>
      <c r="D26" s="154"/>
      <c r="E26" s="154"/>
      <c r="F26" s="155"/>
      <c r="G26" s="156"/>
      <c r="H26" s="157"/>
    </row>
    <row r="27" spans="2:8" ht="28.5" hidden="1" customHeight="1" outlineLevel="1" x14ac:dyDescent="0.2">
      <c r="B27" s="170"/>
      <c r="C27" s="370"/>
      <c r="D27" s="154"/>
      <c r="E27" s="154"/>
      <c r="F27" s="155"/>
      <c r="G27" s="156"/>
      <c r="H27" s="157"/>
    </row>
    <row r="28" spans="2:8" ht="28.5" hidden="1" customHeight="1" outlineLevel="1" x14ac:dyDescent="0.2">
      <c r="B28" s="369" t="s">
        <v>38</v>
      </c>
      <c r="C28" s="165" t="s">
        <v>65</v>
      </c>
      <c r="D28" s="158" t="str">
        <f>IF(COUNTA(D20:D27)=0,"",SUMIFS(D20:D27,$G$20:$G$27,$C$28))</f>
        <v/>
      </c>
      <c r="E28" s="158" t="str">
        <f>IF(COUNTA(E20:E27)=0,"",SUMIFS(E20:E27,$G$20:$G$27,$C$28))</f>
        <v/>
      </c>
      <c r="F28" s="159" t="str">
        <f>IF(COUNTA(F20:F27)=0,"",SUMIFS(F20:F27,$G$20:$G$27,$C$28))</f>
        <v/>
      </c>
      <c r="G28" s="171"/>
      <c r="H28" s="171"/>
    </row>
    <row r="29" spans="2:8" ht="28.5" hidden="1" customHeight="1" outlineLevel="1" x14ac:dyDescent="0.2">
      <c r="B29" s="370"/>
      <c r="C29" s="165" t="s">
        <v>74</v>
      </c>
      <c r="D29" s="158" t="str">
        <f>IF(COUNTA(D20:D27)=0,"",SUMIFS(D20:D27,$G$20:$G$27,$C$29))</f>
        <v/>
      </c>
      <c r="E29" s="158" t="str">
        <f>IF(COUNTA(E20:E27)=0,"",SUMIFS(E20:E27,$G$20:$G$27,$C$29))</f>
        <v/>
      </c>
      <c r="F29" s="159" t="str">
        <f>IF(COUNTA(F20:F27)=0,"",SUMIFS(F20:F27,$G$20:$G$27,$C$29))</f>
        <v/>
      </c>
      <c r="G29" s="171"/>
      <c r="H29" s="171"/>
    </row>
    <row r="30" spans="2:8" collapsed="1" x14ac:dyDescent="0.2">
      <c r="B30" s="74" t="s">
        <v>370</v>
      </c>
    </row>
    <row r="31" spans="2:8" ht="12" customHeight="1" x14ac:dyDescent="0.2">
      <c r="B31" s="371" t="s">
        <v>36</v>
      </c>
      <c r="C31" s="362" t="s">
        <v>21</v>
      </c>
      <c r="D31" s="305" t="s">
        <v>39</v>
      </c>
      <c r="E31" s="364"/>
      <c r="F31" s="306"/>
      <c r="G31" s="362" t="s">
        <v>16</v>
      </c>
    </row>
    <row r="32" spans="2:8" ht="43.5" x14ac:dyDescent="0.2">
      <c r="B32" s="371"/>
      <c r="C32" s="363"/>
      <c r="D32" s="164" t="s">
        <v>179</v>
      </c>
      <c r="E32" s="164" t="s">
        <v>180</v>
      </c>
      <c r="F32" s="164" t="s">
        <v>181</v>
      </c>
      <c r="G32" s="363"/>
    </row>
    <row r="33" spans="2:7" ht="40.5" customHeight="1" x14ac:dyDescent="0.2">
      <c r="B33" s="372" t="str">
        <f>IF(OR(ｼｰﾄ0!C4="",ｼｰﾄ0!C3=""),"",ｼｰﾄ0!C3&amp;ｼｰﾄ0!C4)</f>
        <v>青森県八戸市</v>
      </c>
      <c r="C33" s="164" t="s">
        <v>61</v>
      </c>
      <c r="D33" s="172">
        <v>3</v>
      </c>
      <c r="E33" s="172"/>
      <c r="F33" s="172">
        <v>4</v>
      </c>
      <c r="G33" s="160">
        <f>IF(COUNTA(D33:F33)=0,"",SUM(D33:F33))</f>
        <v>7</v>
      </c>
    </row>
    <row r="34" spans="2:7" ht="40.5" customHeight="1" x14ac:dyDescent="0.2">
      <c r="B34" s="373"/>
      <c r="C34" s="163" t="s">
        <v>37</v>
      </c>
      <c r="D34" s="172"/>
      <c r="E34" s="172"/>
      <c r="F34" s="172"/>
      <c r="G34" s="160" t="str">
        <f>IF(COUNTA(D34:F34)=0,"",SUM(D34:F34))</f>
        <v/>
      </c>
    </row>
    <row r="35" spans="2:7" ht="40.5" customHeight="1" x14ac:dyDescent="0.2">
      <c r="B35" s="373"/>
      <c r="C35" s="164" t="s">
        <v>176</v>
      </c>
      <c r="D35" s="172"/>
      <c r="E35" s="172"/>
      <c r="F35" s="172"/>
      <c r="G35" s="160" t="str">
        <f>IF(COUNTA(D35:F35)=0,"",SUM(D35:F35))</f>
        <v/>
      </c>
    </row>
    <row r="36" spans="2:7" ht="40.5" customHeight="1" x14ac:dyDescent="0.2">
      <c r="B36" s="374"/>
      <c r="C36" s="163" t="s">
        <v>177</v>
      </c>
      <c r="D36" s="172"/>
      <c r="E36" s="172"/>
      <c r="F36" s="172"/>
      <c r="G36" s="160" t="str">
        <f>IF(COUNTA(D36:F36)=0,"",SUM(D36:F36))</f>
        <v/>
      </c>
    </row>
    <row r="37" spans="2:7" ht="53.25" customHeight="1" x14ac:dyDescent="0.2">
      <c r="B37" s="305" t="s">
        <v>178</v>
      </c>
      <c r="C37" s="306"/>
      <c r="D37" s="160">
        <f>IF(SUM(D33:D36)=0,"",SUM(D33:D36))</f>
        <v>3</v>
      </c>
      <c r="E37" s="160" t="str">
        <f>IF(SUM(E33:E36)=0,"",SUM(E33:E36))</f>
        <v/>
      </c>
      <c r="F37" s="160">
        <f>IF(SUM(F33:F36)=0,"",SUM(F33:F36))</f>
        <v>4</v>
      </c>
      <c r="G37" s="160">
        <f>IF(SUM(G33:G36)=0,"",SUM(G33:G36))</f>
        <v>7</v>
      </c>
    </row>
    <row r="38" spans="2:7" ht="12" customHeight="1" x14ac:dyDescent="0.2">
      <c r="B38" s="173"/>
      <c r="C38" s="173"/>
      <c r="D38" s="174"/>
      <c r="E38" s="174"/>
      <c r="F38" s="174"/>
      <c r="G38" s="174"/>
    </row>
    <row r="39" spans="2:7" hidden="1" x14ac:dyDescent="0.2">
      <c r="B39" s="74" t="s">
        <v>371</v>
      </c>
    </row>
    <row r="40" spans="2:7" ht="12" hidden="1" customHeight="1" x14ac:dyDescent="0.2">
      <c r="B40" s="361" t="s">
        <v>345</v>
      </c>
      <c r="C40" s="362" t="s">
        <v>21</v>
      </c>
      <c r="D40" s="305" t="s">
        <v>39</v>
      </c>
      <c r="E40" s="364"/>
      <c r="F40" s="306"/>
      <c r="G40" s="362" t="s">
        <v>16</v>
      </c>
    </row>
    <row r="41" spans="2:7" ht="43.5" hidden="1" x14ac:dyDescent="0.2">
      <c r="B41" s="361"/>
      <c r="C41" s="363"/>
      <c r="D41" s="164" t="s">
        <v>179</v>
      </c>
      <c r="E41" s="164" t="s">
        <v>180</v>
      </c>
      <c r="F41" s="164" t="s">
        <v>181</v>
      </c>
      <c r="G41" s="363"/>
    </row>
    <row r="42" spans="2:7" ht="40.5" hidden="1" customHeight="1" x14ac:dyDescent="0.2">
      <c r="B42" s="365"/>
      <c r="C42" s="164" t="s">
        <v>61</v>
      </c>
      <c r="D42" s="172"/>
      <c r="E42" s="172"/>
      <c r="F42" s="172"/>
      <c r="G42" s="160" t="str">
        <f>IF(COUNTA(D42:F42)=0,"",SUM(D42:F42))</f>
        <v/>
      </c>
    </row>
    <row r="43" spans="2:7" ht="40.5" hidden="1" customHeight="1" x14ac:dyDescent="0.2">
      <c r="B43" s="366"/>
      <c r="C43" s="163" t="s">
        <v>37</v>
      </c>
      <c r="D43" s="172"/>
      <c r="E43" s="172"/>
      <c r="F43" s="172"/>
      <c r="G43" s="160" t="str">
        <f>IF(COUNTA(D43:F43)=0,"",SUM(D43:F43))</f>
        <v/>
      </c>
    </row>
    <row r="44" spans="2:7" ht="40.5" hidden="1" customHeight="1" x14ac:dyDescent="0.2">
      <c r="B44" s="366"/>
      <c r="C44" s="164" t="s">
        <v>176</v>
      </c>
      <c r="D44" s="172"/>
      <c r="E44" s="172"/>
      <c r="F44" s="172"/>
      <c r="G44" s="160" t="str">
        <f>IF(COUNTA(D44:F44)=0,"",SUM(D44:F44))</f>
        <v/>
      </c>
    </row>
    <row r="45" spans="2:7" ht="40.5" hidden="1" customHeight="1" x14ac:dyDescent="0.2">
      <c r="B45" s="367"/>
      <c r="C45" s="163" t="s">
        <v>177</v>
      </c>
      <c r="D45" s="172"/>
      <c r="E45" s="172"/>
      <c r="F45" s="172"/>
      <c r="G45" s="160" t="str">
        <f>IF(COUNTA(D45:F45)=0,"",SUM(D45:F45))</f>
        <v/>
      </c>
    </row>
    <row r="46" spans="2:7" ht="53.25" hidden="1" customHeight="1" x14ac:dyDescent="0.2">
      <c r="B46" s="305" t="s">
        <v>178</v>
      </c>
      <c r="C46" s="306"/>
      <c r="D46" s="160" t="str">
        <f>IF(SUM(D42:D45)=0,"",SUM(D42:D45))</f>
        <v/>
      </c>
      <c r="E46" s="160" t="str">
        <f>IF(SUM(E42:E45)=0,"",SUM(E42:E45))</f>
        <v/>
      </c>
      <c r="F46" s="160" t="str">
        <f>IF(SUM(F42:F45)=0,"",SUM(F42:F45))</f>
        <v/>
      </c>
      <c r="G46" s="160" t="str">
        <f>IF(SUM(G42:G45)=0,"",SUM(G42:G45))</f>
        <v/>
      </c>
    </row>
  </sheetData>
  <mergeCells count="29">
    <mergeCell ref="D4:H4"/>
    <mergeCell ref="C4:C5"/>
    <mergeCell ref="B4:B5"/>
    <mergeCell ref="B14:B15"/>
    <mergeCell ref="C6:C7"/>
    <mergeCell ref="C8:C9"/>
    <mergeCell ref="C10:C11"/>
    <mergeCell ref="C12:C13"/>
    <mergeCell ref="B6:B13"/>
    <mergeCell ref="D31:F31"/>
    <mergeCell ref="G31:G32"/>
    <mergeCell ref="B37:C37"/>
    <mergeCell ref="D18:H18"/>
    <mergeCell ref="C20:C21"/>
    <mergeCell ref="C22:C23"/>
    <mergeCell ref="C24:C25"/>
    <mergeCell ref="C26:C27"/>
    <mergeCell ref="B18:B19"/>
    <mergeCell ref="C18:C19"/>
    <mergeCell ref="B28:B29"/>
    <mergeCell ref="B31:B32"/>
    <mergeCell ref="C31:C32"/>
    <mergeCell ref="B33:B36"/>
    <mergeCell ref="B46:C46"/>
    <mergeCell ref="B40:B41"/>
    <mergeCell ref="C40:C41"/>
    <mergeCell ref="D40:F40"/>
    <mergeCell ref="G40:G41"/>
    <mergeCell ref="B42:B45"/>
  </mergeCells>
  <phoneticPr fontId="5"/>
  <conditionalFormatting sqref="G20">
    <cfRule type="colorScale" priority="2">
      <colorScale>
        <cfvo type="min"/>
        <cfvo type="max"/>
        <color rgb="FFFF7128"/>
        <color rgb="FFFFEF9C"/>
      </colorScale>
    </cfRule>
  </conditionalFormatting>
  <conditionalFormatting sqref="G6">
    <cfRule type="colorScale" priority="1">
      <colorScale>
        <cfvo type="min"/>
        <cfvo type="max"/>
        <color rgb="FFFF7128"/>
        <color rgb="FFFFEF9C"/>
      </colorScale>
    </cfRule>
  </conditionalFormatting>
  <dataValidations count="9">
    <dataValidation type="list" allowBlank="1" showInputMessage="1" showErrorMessage="1" sqref="G20:G27 G6:G13" xr:uid="{00000000-0002-0000-0900-000000000000}">
      <formula1>$C$14:$C$15</formula1>
    </dataValidation>
    <dataValidation allowBlank="1" showInputMessage="1" showErrorMessage="1" prompt="水準点数は数値だけをご記入ください。_x000a__x000a_" sqref="F20:F27 F6:F13" xr:uid="{00000000-0002-0000-0900-000001000000}"/>
    <dataValidation allowBlank="1" showInputMessage="1" showErrorMessage="1" prompt="測量距離は数値だけをご記入ください。_x000a_" sqref="D20:D27 D6:D13" xr:uid="{00000000-0002-0000-0900-000002000000}"/>
    <dataValidation allowBlank="1" showInputMessage="1" showErrorMessage="1" prompt="測量面積は数値だけをご記入ください。_x000a__x000a__x000a_" sqref="E20:E27 E6:E13"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6:F36 D45:F45"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5 D44"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4:F34 D43:F43"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5:F35 E44:F44"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42:F42 D33:F33" xr:uid="{00000000-0002-0000-0900-000008000000}"/>
  </dataValidations>
  <pageMargins left="0.70866141732283472" right="0.55118110236220474" top="0.70866141732283472" bottom="0.6692913385826772"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pageSetUpPr fitToPage="1"/>
  </sheetPr>
  <dimension ref="A1:U72"/>
  <sheetViews>
    <sheetView showGridLines="0" zoomScale="70" zoomScaleNormal="70" zoomScaleSheetLayoutView="100" workbookViewId="0">
      <pane xSplit="2" ySplit="6" topLeftCell="C11" activePane="bottomRight" state="frozen"/>
      <selection activeCell="F6" sqref="F6"/>
      <selection pane="topRight" activeCell="F6" sqref="F6"/>
      <selection pane="bottomLeft" activeCell="F6" sqref="F6"/>
      <selection pane="bottomRight" activeCell="B1" sqref="B1"/>
    </sheetView>
  </sheetViews>
  <sheetFormatPr defaultColWidth="9" defaultRowHeight="14.5" x14ac:dyDescent="0.2"/>
  <cols>
    <col min="1" max="1" width="8.6328125" style="100" hidden="1" customWidth="1"/>
    <col min="2" max="2" width="7.36328125" style="99" customWidth="1"/>
    <col min="3" max="3" width="5.90625" style="184" customWidth="1"/>
    <col min="4" max="4" width="11.36328125" style="99" customWidth="1"/>
    <col min="5" max="5" width="6.90625" style="185" customWidth="1"/>
    <col min="6" max="6" width="5.6328125" style="99" customWidth="1"/>
    <col min="7" max="7" width="10.7265625" style="99" customWidth="1"/>
    <col min="8" max="8" width="7.08984375" style="185" customWidth="1"/>
    <col min="9" max="9" width="5.6328125" style="99" customWidth="1"/>
    <col min="10" max="10" width="10.7265625" style="99" customWidth="1"/>
    <col min="11" max="11" width="7" style="185" customWidth="1"/>
    <col min="12" max="12" width="5.6328125" style="99" customWidth="1"/>
    <col min="13" max="13" width="10.7265625" style="99" customWidth="1"/>
    <col min="14" max="14" width="7" style="185" customWidth="1"/>
    <col min="15" max="15" width="5.6328125" style="99" customWidth="1"/>
    <col min="16" max="16" width="10.7265625" style="99" customWidth="1"/>
    <col min="17" max="17" width="6.90625" style="185" customWidth="1"/>
    <col min="18" max="18" width="5.6328125" style="99" customWidth="1"/>
    <col min="19" max="19" width="10.7265625" style="99" customWidth="1"/>
    <col min="20" max="20" width="7.6328125" style="99" customWidth="1"/>
    <col min="21" max="32" width="5.6328125" style="99" customWidth="1"/>
    <col min="33" max="16384" width="9" style="99"/>
  </cols>
  <sheetData>
    <row r="1" spans="1:21" ht="17.5" x14ac:dyDescent="0.2">
      <c r="B1" s="70" t="s">
        <v>548</v>
      </c>
    </row>
    <row r="2" spans="1:21" x14ac:dyDescent="0.2">
      <c r="A2" s="100">
        <v>1</v>
      </c>
    </row>
    <row r="3" spans="1:21" x14ac:dyDescent="0.2">
      <c r="A3" s="100">
        <f>IF(COUNTA(E7:S11)&lt;&gt;0,1,2)</f>
        <v>1</v>
      </c>
      <c r="D3" s="98"/>
    </row>
    <row r="4" spans="1:21" ht="20.149999999999999" customHeight="1" x14ac:dyDescent="0.2">
      <c r="B4" s="391" t="s">
        <v>237</v>
      </c>
      <c r="C4" s="399" t="s">
        <v>238</v>
      </c>
      <c r="D4" s="379" t="s">
        <v>75</v>
      </c>
      <c r="E4" s="186" t="s">
        <v>188</v>
      </c>
      <c r="F4" s="187"/>
      <c r="G4" s="188"/>
      <c r="H4" s="186" t="s">
        <v>233</v>
      </c>
      <c r="I4" s="187"/>
      <c r="J4" s="188"/>
      <c r="K4" s="186" t="s">
        <v>243</v>
      </c>
      <c r="L4" s="187"/>
      <c r="M4" s="188"/>
      <c r="N4" s="189" t="s">
        <v>351</v>
      </c>
      <c r="O4" s="187"/>
      <c r="P4" s="188"/>
      <c r="Q4" s="189" t="s">
        <v>359</v>
      </c>
      <c r="R4" s="189"/>
      <c r="S4" s="189"/>
    </row>
    <row r="5" spans="1:21" ht="25.5" customHeight="1" x14ac:dyDescent="0.2">
      <c r="A5" s="100" t="s">
        <v>480</v>
      </c>
      <c r="B5" s="392"/>
      <c r="C5" s="399"/>
      <c r="D5" s="380"/>
      <c r="E5" s="190" t="s">
        <v>76</v>
      </c>
      <c r="F5" s="191" t="s">
        <v>278</v>
      </c>
      <c r="G5" s="192"/>
      <c r="H5" s="190" t="s">
        <v>77</v>
      </c>
      <c r="I5" s="191" t="s">
        <v>278</v>
      </c>
      <c r="J5" s="192"/>
      <c r="K5" s="190" t="s">
        <v>78</v>
      </c>
      <c r="L5" s="191" t="s">
        <v>278</v>
      </c>
      <c r="M5" s="192"/>
      <c r="N5" s="190" t="s">
        <v>79</v>
      </c>
      <c r="O5" s="191" t="s">
        <v>278</v>
      </c>
      <c r="P5" s="192"/>
      <c r="Q5" s="190" t="s">
        <v>76</v>
      </c>
      <c r="R5" s="191" t="s">
        <v>278</v>
      </c>
      <c r="S5" s="193"/>
    </row>
    <row r="6" spans="1:21" ht="27.75" customHeight="1" x14ac:dyDescent="0.2">
      <c r="B6" s="393"/>
      <c r="C6" s="399"/>
      <c r="D6" s="381"/>
      <c r="E6" s="194" t="s">
        <v>80</v>
      </c>
      <c r="F6" s="195" t="s">
        <v>280</v>
      </c>
      <c r="G6" s="196" t="s">
        <v>235</v>
      </c>
      <c r="H6" s="194" t="s">
        <v>80</v>
      </c>
      <c r="I6" s="195" t="s">
        <v>279</v>
      </c>
      <c r="J6" s="196" t="s">
        <v>81</v>
      </c>
      <c r="K6" s="194" t="s">
        <v>80</v>
      </c>
      <c r="L6" s="195" t="s">
        <v>279</v>
      </c>
      <c r="M6" s="196" t="s">
        <v>81</v>
      </c>
      <c r="N6" s="194" t="s">
        <v>80</v>
      </c>
      <c r="O6" s="195" t="s">
        <v>279</v>
      </c>
      <c r="P6" s="196" t="s">
        <v>81</v>
      </c>
      <c r="Q6" s="194" t="s">
        <v>80</v>
      </c>
      <c r="R6" s="195" t="s">
        <v>279</v>
      </c>
      <c r="S6" s="196" t="s">
        <v>81</v>
      </c>
    </row>
    <row r="7" spans="1:21" ht="21.75" customHeight="1" x14ac:dyDescent="0.2">
      <c r="B7" s="379" t="str">
        <f>ｼｰﾄ0!$C$4</f>
        <v>八戸市</v>
      </c>
      <c r="C7" s="375"/>
      <c r="D7" s="197" t="s">
        <v>236</v>
      </c>
      <c r="E7" s="198">
        <v>49</v>
      </c>
      <c r="F7" s="199">
        <v>6.6980000000000004</v>
      </c>
      <c r="G7" s="200">
        <v>2.44</v>
      </c>
      <c r="H7" s="198">
        <v>49</v>
      </c>
      <c r="I7" s="201">
        <v>6.3129999999999997</v>
      </c>
      <c r="J7" s="201">
        <v>2.3042449999999999</v>
      </c>
      <c r="K7" s="202">
        <v>49</v>
      </c>
      <c r="L7" s="201">
        <v>6.5629999999999997</v>
      </c>
      <c r="M7" s="201">
        <v>2.3954949999999999</v>
      </c>
      <c r="N7" s="175">
        <v>66</v>
      </c>
      <c r="O7" s="176">
        <v>10.1996</v>
      </c>
      <c r="P7" s="176">
        <v>3.72</v>
      </c>
      <c r="Q7" s="177">
        <v>59</v>
      </c>
      <c r="R7" s="178">
        <v>10.4</v>
      </c>
      <c r="S7" s="178">
        <v>3.8</v>
      </c>
    </row>
    <row r="8" spans="1:21" ht="21.75" customHeight="1" x14ac:dyDescent="0.2">
      <c r="B8" s="380"/>
      <c r="C8" s="376"/>
      <c r="D8" s="197" t="s">
        <v>19</v>
      </c>
      <c r="E8" s="198">
        <v>7</v>
      </c>
      <c r="F8" s="199">
        <v>0.96599999999999997</v>
      </c>
      <c r="G8" s="200">
        <v>0.35</v>
      </c>
      <c r="H8" s="198">
        <v>7</v>
      </c>
      <c r="I8" s="201">
        <v>1.006</v>
      </c>
      <c r="J8" s="201">
        <v>0.36719000000000002</v>
      </c>
      <c r="K8" s="202">
        <v>9</v>
      </c>
      <c r="L8" s="201">
        <v>1.1830000000000001</v>
      </c>
      <c r="M8" s="201">
        <v>0.43179499999999998</v>
      </c>
      <c r="N8" s="175">
        <v>13</v>
      </c>
      <c r="O8" s="176">
        <v>1.17</v>
      </c>
      <c r="P8" s="176">
        <v>0.438</v>
      </c>
      <c r="Q8" s="177">
        <v>10</v>
      </c>
      <c r="R8" s="178">
        <v>1.1000000000000001</v>
      </c>
      <c r="S8" s="178">
        <v>0.4</v>
      </c>
    </row>
    <row r="9" spans="1:21" ht="21.75" customHeight="1" x14ac:dyDescent="0.2">
      <c r="B9" s="380"/>
      <c r="C9" s="376"/>
      <c r="D9" s="197" t="s">
        <v>18</v>
      </c>
      <c r="E9" s="198">
        <v>20</v>
      </c>
      <c r="F9" s="199">
        <v>1.419</v>
      </c>
      <c r="G9" s="200">
        <v>0.52</v>
      </c>
      <c r="H9" s="198">
        <v>20</v>
      </c>
      <c r="I9" s="201">
        <v>1.2829999999999999</v>
      </c>
      <c r="J9" s="201">
        <v>0.46829500000000002</v>
      </c>
      <c r="K9" s="202">
        <v>20</v>
      </c>
      <c r="L9" s="201">
        <v>1.3620000000000001</v>
      </c>
      <c r="M9" s="201">
        <v>0.49713000000000002</v>
      </c>
      <c r="N9" s="175">
        <v>20</v>
      </c>
      <c r="O9" s="176">
        <v>1.819</v>
      </c>
      <c r="P9" s="176">
        <v>0.65700000000000003</v>
      </c>
      <c r="Q9" s="177">
        <v>20</v>
      </c>
      <c r="R9" s="178">
        <v>1.8</v>
      </c>
      <c r="S9" s="178">
        <v>0.7</v>
      </c>
      <c r="U9" s="203"/>
    </row>
    <row r="10" spans="1:21" ht="21.75" customHeight="1" x14ac:dyDescent="0.2">
      <c r="B10" s="380"/>
      <c r="C10" s="376"/>
      <c r="D10" s="197" t="s">
        <v>211</v>
      </c>
      <c r="E10" s="198">
        <v>37</v>
      </c>
      <c r="F10" s="199">
        <v>6.681</v>
      </c>
      <c r="G10" s="200">
        <v>2.44</v>
      </c>
      <c r="H10" s="198">
        <v>37</v>
      </c>
      <c r="I10" s="201">
        <v>6.9989999999999997</v>
      </c>
      <c r="J10" s="201">
        <v>2.5546350000000002</v>
      </c>
      <c r="K10" s="202">
        <v>37</v>
      </c>
      <c r="L10" s="201">
        <v>6.0410000000000004</v>
      </c>
      <c r="M10" s="201">
        <v>2.2049650000000001</v>
      </c>
      <c r="N10" s="175">
        <v>24</v>
      </c>
      <c r="O10" s="176">
        <v>2.242</v>
      </c>
      <c r="P10" s="176">
        <v>0.80300000000000005</v>
      </c>
      <c r="Q10" s="177">
        <v>37</v>
      </c>
      <c r="R10" s="178">
        <v>2.4</v>
      </c>
      <c r="S10" s="178">
        <v>0.9</v>
      </c>
    </row>
    <row r="11" spans="1:21" ht="21.75" customHeight="1" x14ac:dyDescent="0.2">
      <c r="B11" s="380"/>
      <c r="C11" s="376"/>
      <c r="D11" s="76" t="s">
        <v>62</v>
      </c>
      <c r="E11" s="177"/>
      <c r="F11" s="178"/>
      <c r="G11" s="178"/>
      <c r="H11" s="177"/>
      <c r="I11" s="178"/>
      <c r="J11" s="178"/>
      <c r="K11" s="177"/>
      <c r="L11" s="178"/>
      <c r="M11" s="178"/>
      <c r="N11" s="177"/>
      <c r="O11" s="178"/>
      <c r="P11" s="178"/>
      <c r="Q11" s="177"/>
      <c r="R11" s="178"/>
      <c r="S11" s="178"/>
    </row>
    <row r="12" spans="1:21" ht="26.25" customHeight="1" x14ac:dyDescent="0.2">
      <c r="B12" s="381"/>
      <c r="C12" s="377"/>
      <c r="D12" s="76" t="s">
        <v>259</v>
      </c>
      <c r="E12" s="179">
        <f t="shared" ref="E12:G12" si="0">IF(COUNT(E7:E11)&gt;=1,SUM(E7:E11),"")</f>
        <v>113</v>
      </c>
      <c r="F12" s="180">
        <f t="shared" ref="F12" si="1">IF(COUNT(F7:F11)&gt;=1,SUM(F7:F11),"")</f>
        <v>15.763999999999999</v>
      </c>
      <c r="G12" s="180">
        <f t="shared" si="0"/>
        <v>5.75</v>
      </c>
      <c r="H12" s="179">
        <f t="shared" ref="H12:J12" si="2">IF(COUNT(H7:H11)&gt;=1,SUM(H7:H11),"")</f>
        <v>113</v>
      </c>
      <c r="I12" s="181">
        <f t="shared" ref="I12" si="3">IF(COUNT(I7:I11)&gt;=1,SUM(I7:I11),"")</f>
        <v>15.600999999999999</v>
      </c>
      <c r="J12" s="181">
        <f t="shared" si="2"/>
        <v>5.6943649999999995</v>
      </c>
      <c r="K12" s="179">
        <f t="shared" ref="K12:M12" si="4">IF(COUNT(K7:K11)&gt;=1,SUM(K7:K11),"")</f>
        <v>115</v>
      </c>
      <c r="L12" s="180">
        <f t="shared" ref="L12" si="5">IF(COUNT(L7:L11)&gt;=1,SUM(L7:L11),"")</f>
        <v>15.149000000000001</v>
      </c>
      <c r="M12" s="180">
        <f t="shared" si="4"/>
        <v>5.5293849999999996</v>
      </c>
      <c r="N12" s="179">
        <f t="shared" ref="N12:S12" si="6">IF(COUNT(N7:N11)&gt;=1,SUM(N7:N11),"")</f>
        <v>123</v>
      </c>
      <c r="O12" s="180">
        <f t="shared" ref="O12" si="7">IF(COUNT(O7:O11)&gt;=1,SUM(O7:O11),"")</f>
        <v>15.430600000000002</v>
      </c>
      <c r="P12" s="180">
        <f t="shared" si="6"/>
        <v>5.6180000000000003</v>
      </c>
      <c r="Q12" s="179">
        <f>IF(COUNT(Q7:Q11)&gt;=1,SUM(Q7:Q11),"")</f>
        <v>126</v>
      </c>
      <c r="R12" s="180">
        <f>IF(COUNT(R7:R11)&gt;=1,SUM(R7:R11),"")</f>
        <v>15.700000000000001</v>
      </c>
      <c r="S12" s="180">
        <f t="shared" si="6"/>
        <v>5.8000000000000007</v>
      </c>
    </row>
    <row r="13" spans="1:21" ht="21.75" customHeight="1" x14ac:dyDescent="0.2">
      <c r="B13" s="379" t="str">
        <f>ｼｰﾄ0!$C$4</f>
        <v>八戸市</v>
      </c>
      <c r="C13" s="401"/>
      <c r="D13" s="197" t="s">
        <v>210</v>
      </c>
      <c r="E13" s="76"/>
      <c r="F13" s="178"/>
      <c r="G13" s="178"/>
      <c r="H13" s="76"/>
      <c r="I13" s="178"/>
      <c r="J13" s="178"/>
      <c r="K13" s="76"/>
      <c r="L13" s="178"/>
      <c r="M13" s="178"/>
      <c r="N13" s="76"/>
      <c r="O13" s="178"/>
      <c r="P13" s="178"/>
      <c r="Q13" s="175"/>
      <c r="R13" s="178"/>
      <c r="S13" s="178"/>
    </row>
    <row r="14" spans="1:21" ht="21.75" customHeight="1" x14ac:dyDescent="0.2">
      <c r="B14" s="380"/>
      <c r="C14" s="402"/>
      <c r="D14" s="197" t="s">
        <v>19</v>
      </c>
      <c r="E14" s="76"/>
      <c r="F14" s="178"/>
      <c r="G14" s="178"/>
      <c r="H14" s="76"/>
      <c r="I14" s="178"/>
      <c r="J14" s="178"/>
      <c r="K14" s="76"/>
      <c r="L14" s="178"/>
      <c r="M14" s="178"/>
      <c r="N14" s="76"/>
      <c r="O14" s="178"/>
      <c r="P14" s="178"/>
      <c r="Q14" s="175"/>
      <c r="R14" s="178"/>
      <c r="S14" s="178"/>
    </row>
    <row r="15" spans="1:21" ht="21.75" customHeight="1" x14ac:dyDescent="0.2">
      <c r="B15" s="380"/>
      <c r="C15" s="402"/>
      <c r="D15" s="197" t="s">
        <v>18</v>
      </c>
      <c r="E15" s="76"/>
      <c r="F15" s="178"/>
      <c r="G15" s="178"/>
      <c r="H15" s="76"/>
      <c r="I15" s="178"/>
      <c r="J15" s="178"/>
      <c r="K15" s="76"/>
      <c r="L15" s="178"/>
      <c r="M15" s="178"/>
      <c r="N15" s="76"/>
      <c r="O15" s="178"/>
      <c r="P15" s="178"/>
      <c r="Q15" s="175"/>
      <c r="R15" s="178"/>
      <c r="S15" s="178"/>
    </row>
    <row r="16" spans="1:21" ht="21.75" customHeight="1" x14ac:dyDescent="0.2">
      <c r="B16" s="380"/>
      <c r="C16" s="402"/>
      <c r="D16" s="197" t="s">
        <v>211</v>
      </c>
      <c r="E16" s="76"/>
      <c r="F16" s="178"/>
      <c r="G16" s="178"/>
      <c r="H16" s="76"/>
      <c r="I16" s="178"/>
      <c r="J16" s="178"/>
      <c r="K16" s="76"/>
      <c r="L16" s="178"/>
      <c r="M16" s="178"/>
      <c r="N16" s="76"/>
      <c r="O16" s="178"/>
      <c r="P16" s="178"/>
      <c r="Q16" s="175"/>
      <c r="R16" s="178"/>
      <c r="S16" s="178"/>
    </row>
    <row r="17" spans="2:19" ht="21.75" customHeight="1" x14ac:dyDescent="0.2">
      <c r="B17" s="380"/>
      <c r="C17" s="402"/>
      <c r="D17" s="76" t="s">
        <v>62</v>
      </c>
      <c r="E17" s="76"/>
      <c r="F17" s="178"/>
      <c r="G17" s="178"/>
      <c r="H17" s="76"/>
      <c r="I17" s="178"/>
      <c r="J17" s="178"/>
      <c r="K17" s="76"/>
      <c r="L17" s="178"/>
      <c r="M17" s="178"/>
      <c r="N17" s="76"/>
      <c r="O17" s="178"/>
      <c r="P17" s="178"/>
      <c r="Q17" s="175"/>
      <c r="R17" s="178"/>
      <c r="S17" s="178"/>
    </row>
    <row r="18" spans="2:19" ht="26.25" customHeight="1" x14ac:dyDescent="0.2">
      <c r="B18" s="381"/>
      <c r="C18" s="403"/>
      <c r="D18" s="76" t="s">
        <v>260</v>
      </c>
      <c r="E18" s="179" t="str">
        <f t="shared" ref="E18:G18" si="8">IF(COUNT(E13:E17)&gt;=1,SUM(E13:E17),"")</f>
        <v/>
      </c>
      <c r="F18" s="180" t="str">
        <f t="shared" ref="F18" si="9">IF(COUNT(F13:F17)&gt;=1,SUM(F13:F17),"")</f>
        <v/>
      </c>
      <c r="G18" s="180" t="str">
        <f t="shared" si="8"/>
        <v/>
      </c>
      <c r="H18" s="179" t="str">
        <f t="shared" ref="H18:S18" si="10">IF(COUNT(H13:H17)&gt;=1,SUM(H13:H17),"")</f>
        <v/>
      </c>
      <c r="I18" s="181" t="str">
        <f t="shared" si="10"/>
        <v/>
      </c>
      <c r="J18" s="181" t="str">
        <f t="shared" si="10"/>
        <v/>
      </c>
      <c r="K18" s="179" t="str">
        <f t="shared" si="10"/>
        <v/>
      </c>
      <c r="L18" s="180" t="str">
        <f t="shared" si="10"/>
        <v/>
      </c>
      <c r="M18" s="180" t="str">
        <f t="shared" si="10"/>
        <v/>
      </c>
      <c r="N18" s="179" t="str">
        <f t="shared" si="10"/>
        <v/>
      </c>
      <c r="O18" s="180" t="str">
        <f t="shared" si="10"/>
        <v/>
      </c>
      <c r="P18" s="180" t="str">
        <f t="shared" si="10"/>
        <v/>
      </c>
      <c r="Q18" s="179" t="str">
        <f t="shared" si="10"/>
        <v/>
      </c>
      <c r="R18" s="180" t="str">
        <f t="shared" si="10"/>
        <v/>
      </c>
      <c r="S18" s="180" t="str">
        <f t="shared" si="10"/>
        <v/>
      </c>
    </row>
    <row r="19" spans="2:19" ht="21.75" customHeight="1" x14ac:dyDescent="0.2">
      <c r="B19" s="379" t="str">
        <f>ｼｰﾄ0!$C$4</f>
        <v>八戸市</v>
      </c>
      <c r="C19" s="375"/>
      <c r="D19" s="197" t="s">
        <v>210</v>
      </c>
      <c r="E19" s="76"/>
      <c r="F19" s="178"/>
      <c r="G19" s="178"/>
      <c r="H19" s="76"/>
      <c r="I19" s="178"/>
      <c r="J19" s="178"/>
      <c r="K19" s="76"/>
      <c r="L19" s="178"/>
      <c r="M19" s="178"/>
      <c r="N19" s="76"/>
      <c r="O19" s="178"/>
      <c r="P19" s="178"/>
      <c r="Q19" s="175"/>
      <c r="R19" s="178"/>
      <c r="S19" s="178"/>
    </row>
    <row r="20" spans="2:19" ht="21.75" customHeight="1" x14ac:dyDescent="0.2">
      <c r="B20" s="380"/>
      <c r="C20" s="394"/>
      <c r="D20" s="197" t="s">
        <v>19</v>
      </c>
      <c r="E20" s="76"/>
      <c r="F20" s="178"/>
      <c r="G20" s="178"/>
      <c r="H20" s="76"/>
      <c r="I20" s="178"/>
      <c r="J20" s="178"/>
      <c r="K20" s="76"/>
      <c r="L20" s="178"/>
      <c r="M20" s="178"/>
      <c r="N20" s="76"/>
      <c r="O20" s="178"/>
      <c r="P20" s="178"/>
      <c r="Q20" s="175"/>
      <c r="R20" s="178"/>
      <c r="S20" s="178"/>
    </row>
    <row r="21" spans="2:19" ht="21.75" customHeight="1" x14ac:dyDescent="0.2">
      <c r="B21" s="380"/>
      <c r="C21" s="394"/>
      <c r="D21" s="197" t="s">
        <v>18</v>
      </c>
      <c r="E21" s="76"/>
      <c r="F21" s="178"/>
      <c r="G21" s="178"/>
      <c r="H21" s="76"/>
      <c r="I21" s="178"/>
      <c r="J21" s="178"/>
      <c r="K21" s="76"/>
      <c r="L21" s="178"/>
      <c r="M21" s="178"/>
      <c r="N21" s="76"/>
      <c r="O21" s="178"/>
      <c r="P21" s="178"/>
      <c r="Q21" s="175"/>
      <c r="R21" s="178"/>
      <c r="S21" s="178"/>
    </row>
    <row r="22" spans="2:19" ht="21.75" customHeight="1" x14ac:dyDescent="0.2">
      <c r="B22" s="380"/>
      <c r="C22" s="394"/>
      <c r="D22" s="197" t="s">
        <v>211</v>
      </c>
      <c r="E22" s="76"/>
      <c r="F22" s="178"/>
      <c r="G22" s="178"/>
      <c r="H22" s="76"/>
      <c r="I22" s="178"/>
      <c r="J22" s="178"/>
      <c r="K22" s="76"/>
      <c r="L22" s="178"/>
      <c r="M22" s="178"/>
      <c r="N22" s="76"/>
      <c r="O22" s="178"/>
      <c r="P22" s="178"/>
      <c r="Q22" s="175"/>
      <c r="R22" s="178"/>
      <c r="S22" s="178"/>
    </row>
    <row r="23" spans="2:19" ht="21.75" customHeight="1" x14ac:dyDescent="0.2">
      <c r="B23" s="380"/>
      <c r="C23" s="394"/>
      <c r="D23" s="76" t="s">
        <v>62</v>
      </c>
      <c r="E23" s="76"/>
      <c r="F23" s="178"/>
      <c r="G23" s="178"/>
      <c r="H23" s="76"/>
      <c r="I23" s="178"/>
      <c r="J23" s="178"/>
      <c r="K23" s="76"/>
      <c r="L23" s="178"/>
      <c r="M23" s="178"/>
      <c r="N23" s="76"/>
      <c r="O23" s="178"/>
      <c r="P23" s="178"/>
      <c r="Q23" s="175"/>
      <c r="R23" s="178"/>
      <c r="S23" s="178"/>
    </row>
    <row r="24" spans="2:19" ht="26.25" customHeight="1" x14ac:dyDescent="0.2">
      <c r="B24" s="381"/>
      <c r="C24" s="395"/>
      <c r="D24" s="76" t="s">
        <v>261</v>
      </c>
      <c r="E24" s="175" t="str">
        <f t="shared" ref="E24:G24" si="11">IF(COUNT(E19:E23)&gt;=1,SUM(E19:E23),"")</f>
        <v/>
      </c>
      <c r="F24" s="176" t="str">
        <f t="shared" ref="F24" si="12">IF(COUNT(F19:F23)&gt;=1,SUM(F19:F23),"")</f>
        <v/>
      </c>
      <c r="G24" s="176" t="str">
        <f t="shared" si="11"/>
        <v/>
      </c>
      <c r="H24" s="175" t="str">
        <f t="shared" ref="H24:S24" si="13">IF(COUNT(H19:H23)&gt;=1,SUM(H19:H23),"")</f>
        <v/>
      </c>
      <c r="I24" s="182" t="str">
        <f t="shared" si="13"/>
        <v/>
      </c>
      <c r="J24" s="182" t="str">
        <f t="shared" si="13"/>
        <v/>
      </c>
      <c r="K24" s="175" t="str">
        <f t="shared" si="13"/>
        <v/>
      </c>
      <c r="L24" s="176" t="str">
        <f t="shared" si="13"/>
        <v/>
      </c>
      <c r="M24" s="176" t="str">
        <f t="shared" si="13"/>
        <v/>
      </c>
      <c r="N24" s="175" t="str">
        <f t="shared" si="13"/>
        <v/>
      </c>
      <c r="O24" s="176" t="str">
        <f t="shared" si="13"/>
        <v/>
      </c>
      <c r="P24" s="176" t="str">
        <f t="shared" si="13"/>
        <v/>
      </c>
      <c r="Q24" s="175" t="str">
        <f t="shared" si="13"/>
        <v/>
      </c>
      <c r="R24" s="176" t="str">
        <f t="shared" si="13"/>
        <v/>
      </c>
      <c r="S24" s="176" t="str">
        <f t="shared" si="13"/>
        <v/>
      </c>
    </row>
    <row r="25" spans="2:19" ht="22.5" customHeight="1" x14ac:dyDescent="0.2">
      <c r="B25" s="379" t="str">
        <f>ｼｰﾄ0!$C$4</f>
        <v>八戸市</v>
      </c>
      <c r="C25" s="375"/>
      <c r="D25" s="197" t="s">
        <v>210</v>
      </c>
      <c r="E25" s="76"/>
      <c r="F25" s="178"/>
      <c r="G25" s="178"/>
      <c r="H25" s="76"/>
      <c r="I25" s="178"/>
      <c r="J25" s="178"/>
      <c r="K25" s="76"/>
      <c r="L25" s="178"/>
      <c r="M25" s="178"/>
      <c r="N25" s="76"/>
      <c r="O25" s="178"/>
      <c r="P25" s="178"/>
      <c r="Q25" s="175"/>
      <c r="R25" s="178"/>
      <c r="S25" s="178"/>
    </row>
    <row r="26" spans="2:19" ht="22.5" customHeight="1" x14ac:dyDescent="0.2">
      <c r="B26" s="380"/>
      <c r="C26" s="394"/>
      <c r="D26" s="197" t="s">
        <v>19</v>
      </c>
      <c r="E26" s="76"/>
      <c r="F26" s="178"/>
      <c r="G26" s="178"/>
      <c r="H26" s="76"/>
      <c r="I26" s="178"/>
      <c r="J26" s="178"/>
      <c r="K26" s="76"/>
      <c r="L26" s="178"/>
      <c r="M26" s="178"/>
      <c r="N26" s="76"/>
      <c r="O26" s="178"/>
      <c r="P26" s="178"/>
      <c r="Q26" s="175"/>
      <c r="R26" s="178"/>
      <c r="S26" s="178"/>
    </row>
    <row r="27" spans="2:19" ht="22.5" customHeight="1" x14ac:dyDescent="0.2">
      <c r="B27" s="380"/>
      <c r="C27" s="394"/>
      <c r="D27" s="197" t="s">
        <v>18</v>
      </c>
      <c r="E27" s="76"/>
      <c r="F27" s="178"/>
      <c r="G27" s="178"/>
      <c r="H27" s="76"/>
      <c r="I27" s="178"/>
      <c r="J27" s="178"/>
      <c r="K27" s="76"/>
      <c r="L27" s="178"/>
      <c r="M27" s="178"/>
      <c r="N27" s="76"/>
      <c r="O27" s="178"/>
      <c r="P27" s="178"/>
      <c r="Q27" s="175"/>
      <c r="R27" s="178"/>
      <c r="S27" s="178"/>
    </row>
    <row r="28" spans="2:19" ht="22.5" customHeight="1" x14ac:dyDescent="0.2">
      <c r="B28" s="380"/>
      <c r="C28" s="394"/>
      <c r="D28" s="197" t="s">
        <v>211</v>
      </c>
      <c r="E28" s="76"/>
      <c r="F28" s="178"/>
      <c r="G28" s="178"/>
      <c r="H28" s="76"/>
      <c r="I28" s="178"/>
      <c r="J28" s="178"/>
      <c r="K28" s="76"/>
      <c r="L28" s="178"/>
      <c r="M28" s="178"/>
      <c r="N28" s="76"/>
      <c r="O28" s="178"/>
      <c r="P28" s="178"/>
      <c r="Q28" s="175"/>
      <c r="R28" s="178"/>
      <c r="S28" s="178"/>
    </row>
    <row r="29" spans="2:19" ht="22.5" customHeight="1" x14ac:dyDescent="0.2">
      <c r="B29" s="380"/>
      <c r="C29" s="394"/>
      <c r="D29" s="76" t="s">
        <v>62</v>
      </c>
      <c r="E29" s="76"/>
      <c r="F29" s="178"/>
      <c r="G29" s="178"/>
      <c r="H29" s="76"/>
      <c r="I29" s="178"/>
      <c r="J29" s="178"/>
      <c r="K29" s="76"/>
      <c r="L29" s="178"/>
      <c r="M29" s="178"/>
      <c r="N29" s="76"/>
      <c r="O29" s="178"/>
      <c r="P29" s="178"/>
      <c r="Q29" s="175"/>
      <c r="R29" s="178"/>
      <c r="S29" s="178"/>
    </row>
    <row r="30" spans="2:19" ht="25.5" customHeight="1" x14ac:dyDescent="0.2">
      <c r="B30" s="381"/>
      <c r="C30" s="395"/>
      <c r="D30" s="76" t="s">
        <v>262</v>
      </c>
      <c r="E30" s="175" t="str">
        <f t="shared" ref="E30:G30" si="14">IF(COUNT(E25:E29)&gt;=1,SUM(E25:E29),"")</f>
        <v/>
      </c>
      <c r="F30" s="176" t="str">
        <f t="shared" ref="F30" si="15">IF(COUNT(F25:F29)&gt;=1,SUM(F25:F29),"")</f>
        <v/>
      </c>
      <c r="G30" s="176" t="str">
        <f t="shared" si="14"/>
        <v/>
      </c>
      <c r="H30" s="175" t="str">
        <f t="shared" ref="H30:S30" si="16">IF(COUNT(H25:H29)&gt;=1,SUM(H25:H29),"")</f>
        <v/>
      </c>
      <c r="I30" s="182" t="str">
        <f t="shared" si="16"/>
        <v/>
      </c>
      <c r="J30" s="182" t="str">
        <f t="shared" si="16"/>
        <v/>
      </c>
      <c r="K30" s="175" t="str">
        <f t="shared" si="16"/>
        <v/>
      </c>
      <c r="L30" s="176" t="str">
        <f t="shared" si="16"/>
        <v/>
      </c>
      <c r="M30" s="176" t="str">
        <f t="shared" si="16"/>
        <v/>
      </c>
      <c r="N30" s="175" t="str">
        <f t="shared" si="16"/>
        <v/>
      </c>
      <c r="O30" s="176" t="str">
        <f t="shared" si="16"/>
        <v/>
      </c>
      <c r="P30" s="176" t="str">
        <f t="shared" si="16"/>
        <v/>
      </c>
      <c r="Q30" s="175" t="str">
        <f t="shared" si="16"/>
        <v/>
      </c>
      <c r="R30" s="176" t="str">
        <f t="shared" si="16"/>
        <v/>
      </c>
      <c r="S30" s="176" t="str">
        <f t="shared" si="16"/>
        <v/>
      </c>
    </row>
    <row r="31" spans="2:19" ht="21.75" customHeight="1" x14ac:dyDescent="0.2">
      <c r="B31" s="379" t="str">
        <f>ｼｰﾄ0!$C$4</f>
        <v>八戸市</v>
      </c>
      <c r="C31" s="375"/>
      <c r="D31" s="197" t="s">
        <v>210</v>
      </c>
      <c r="E31" s="76"/>
      <c r="F31" s="178"/>
      <c r="G31" s="178"/>
      <c r="H31" s="76"/>
      <c r="I31" s="178"/>
      <c r="J31" s="178"/>
      <c r="K31" s="76"/>
      <c r="L31" s="178"/>
      <c r="M31" s="178"/>
      <c r="N31" s="76"/>
      <c r="O31" s="178"/>
      <c r="P31" s="178"/>
      <c r="Q31" s="175"/>
      <c r="R31" s="178"/>
      <c r="S31" s="178"/>
    </row>
    <row r="32" spans="2:19" ht="21.75" customHeight="1" x14ac:dyDescent="0.2">
      <c r="B32" s="380"/>
      <c r="C32" s="376"/>
      <c r="D32" s="197" t="s">
        <v>19</v>
      </c>
      <c r="E32" s="76"/>
      <c r="F32" s="178"/>
      <c r="G32" s="178"/>
      <c r="H32" s="76"/>
      <c r="I32" s="178"/>
      <c r="J32" s="178"/>
      <c r="K32" s="76"/>
      <c r="L32" s="178"/>
      <c r="M32" s="178"/>
      <c r="N32" s="76"/>
      <c r="O32" s="178"/>
      <c r="P32" s="178"/>
      <c r="Q32" s="175"/>
      <c r="R32" s="178"/>
      <c r="S32" s="178"/>
    </row>
    <row r="33" spans="2:19" ht="21.75" customHeight="1" x14ac:dyDescent="0.2">
      <c r="B33" s="380"/>
      <c r="C33" s="376"/>
      <c r="D33" s="197" t="s">
        <v>18</v>
      </c>
      <c r="E33" s="76"/>
      <c r="F33" s="178"/>
      <c r="G33" s="178"/>
      <c r="H33" s="76"/>
      <c r="I33" s="178"/>
      <c r="J33" s="178"/>
      <c r="K33" s="76"/>
      <c r="L33" s="178"/>
      <c r="M33" s="178"/>
      <c r="N33" s="76"/>
      <c r="O33" s="178"/>
      <c r="P33" s="178"/>
      <c r="Q33" s="175"/>
      <c r="R33" s="178"/>
      <c r="S33" s="178"/>
    </row>
    <row r="34" spans="2:19" ht="21.75" customHeight="1" x14ac:dyDescent="0.2">
      <c r="B34" s="380"/>
      <c r="C34" s="376"/>
      <c r="D34" s="197" t="s">
        <v>211</v>
      </c>
      <c r="E34" s="76"/>
      <c r="F34" s="178"/>
      <c r="G34" s="178"/>
      <c r="H34" s="76"/>
      <c r="I34" s="178"/>
      <c r="J34" s="178"/>
      <c r="K34" s="76"/>
      <c r="L34" s="178"/>
      <c r="M34" s="178"/>
      <c r="N34" s="76"/>
      <c r="O34" s="178"/>
      <c r="P34" s="178"/>
      <c r="Q34" s="175"/>
      <c r="R34" s="178"/>
      <c r="S34" s="178"/>
    </row>
    <row r="35" spans="2:19" ht="21.75" customHeight="1" x14ac:dyDescent="0.2">
      <c r="B35" s="380"/>
      <c r="C35" s="376"/>
      <c r="D35" s="76" t="s">
        <v>62</v>
      </c>
      <c r="E35" s="76"/>
      <c r="F35" s="178"/>
      <c r="G35" s="178"/>
      <c r="H35" s="76"/>
      <c r="I35" s="178"/>
      <c r="J35" s="178"/>
      <c r="K35" s="76"/>
      <c r="L35" s="178"/>
      <c r="M35" s="178"/>
      <c r="N35" s="76"/>
      <c r="O35" s="178"/>
      <c r="P35" s="178"/>
      <c r="Q35" s="175"/>
      <c r="R35" s="178"/>
      <c r="S35" s="178"/>
    </row>
    <row r="36" spans="2:19" ht="25.5" customHeight="1" x14ac:dyDescent="0.2">
      <c r="B36" s="381"/>
      <c r="C36" s="377"/>
      <c r="D36" s="204" t="s">
        <v>263</v>
      </c>
      <c r="E36" s="175" t="str">
        <f t="shared" ref="E36:G36" si="17">IF(COUNT(E31:E35)&gt;=1,SUM(E31:E35),"")</f>
        <v/>
      </c>
      <c r="F36" s="176" t="str">
        <f t="shared" ref="F36" si="18">IF(COUNT(F31:F35)&gt;=1,SUM(F31:F35),"")</f>
        <v/>
      </c>
      <c r="G36" s="176" t="str">
        <f t="shared" si="17"/>
        <v/>
      </c>
      <c r="H36" s="175" t="str">
        <f t="shared" ref="H36:S36" si="19">IF(COUNT(H31:H35)&gt;=1,SUM(H31:H35),"")</f>
        <v/>
      </c>
      <c r="I36" s="182" t="str">
        <f t="shared" si="19"/>
        <v/>
      </c>
      <c r="J36" s="182" t="str">
        <f t="shared" si="19"/>
        <v/>
      </c>
      <c r="K36" s="175" t="str">
        <f t="shared" si="19"/>
        <v/>
      </c>
      <c r="L36" s="176" t="str">
        <f t="shared" si="19"/>
        <v/>
      </c>
      <c r="M36" s="176" t="str">
        <f t="shared" si="19"/>
        <v/>
      </c>
      <c r="N36" s="175" t="str">
        <f t="shared" si="19"/>
        <v/>
      </c>
      <c r="O36" s="176" t="str">
        <f t="shared" si="19"/>
        <v/>
      </c>
      <c r="P36" s="176" t="str">
        <f t="shared" si="19"/>
        <v/>
      </c>
      <c r="Q36" s="175" t="str">
        <f t="shared" si="19"/>
        <v/>
      </c>
      <c r="R36" s="176" t="str">
        <f t="shared" si="19"/>
        <v/>
      </c>
      <c r="S36" s="176" t="str">
        <f t="shared" si="19"/>
        <v/>
      </c>
    </row>
    <row r="37" spans="2:19" ht="21.75" customHeight="1" x14ac:dyDescent="0.2">
      <c r="B37" s="379" t="str">
        <f>ｼｰﾄ0!$C$4</f>
        <v>八戸市</v>
      </c>
      <c r="C37" s="375"/>
      <c r="D37" s="197" t="s">
        <v>210</v>
      </c>
      <c r="E37" s="76"/>
      <c r="F37" s="178"/>
      <c r="G37" s="178"/>
      <c r="H37" s="76"/>
      <c r="I37" s="178"/>
      <c r="J37" s="178"/>
      <c r="K37" s="76"/>
      <c r="L37" s="178"/>
      <c r="M37" s="178"/>
      <c r="N37" s="76"/>
      <c r="O37" s="178"/>
      <c r="P37" s="178"/>
      <c r="Q37" s="175"/>
      <c r="R37" s="178"/>
      <c r="S37" s="178"/>
    </row>
    <row r="38" spans="2:19" ht="21.75" customHeight="1" x14ac:dyDescent="0.2">
      <c r="B38" s="380"/>
      <c r="C38" s="376"/>
      <c r="D38" s="197" t="s">
        <v>19</v>
      </c>
      <c r="E38" s="76"/>
      <c r="F38" s="178"/>
      <c r="G38" s="178"/>
      <c r="H38" s="76"/>
      <c r="I38" s="178"/>
      <c r="J38" s="178"/>
      <c r="K38" s="76"/>
      <c r="L38" s="178"/>
      <c r="M38" s="178"/>
      <c r="N38" s="76"/>
      <c r="O38" s="178"/>
      <c r="P38" s="178"/>
      <c r="Q38" s="175"/>
      <c r="R38" s="178"/>
      <c r="S38" s="178"/>
    </row>
    <row r="39" spans="2:19" ht="21.75" customHeight="1" x14ac:dyDescent="0.2">
      <c r="B39" s="380"/>
      <c r="C39" s="376"/>
      <c r="D39" s="197" t="s">
        <v>18</v>
      </c>
      <c r="E39" s="76"/>
      <c r="F39" s="178"/>
      <c r="G39" s="178"/>
      <c r="H39" s="76"/>
      <c r="I39" s="178"/>
      <c r="J39" s="178"/>
      <c r="K39" s="76"/>
      <c r="L39" s="178"/>
      <c r="M39" s="178"/>
      <c r="N39" s="76"/>
      <c r="O39" s="178"/>
      <c r="P39" s="178"/>
      <c r="Q39" s="175"/>
      <c r="R39" s="178"/>
      <c r="S39" s="178"/>
    </row>
    <row r="40" spans="2:19" ht="21.75" customHeight="1" x14ac:dyDescent="0.2">
      <c r="B40" s="380"/>
      <c r="C40" s="376"/>
      <c r="D40" s="197" t="s">
        <v>211</v>
      </c>
      <c r="E40" s="76"/>
      <c r="F40" s="178"/>
      <c r="G40" s="178"/>
      <c r="H40" s="76"/>
      <c r="I40" s="178"/>
      <c r="J40" s="178"/>
      <c r="K40" s="76"/>
      <c r="L40" s="178"/>
      <c r="M40" s="178"/>
      <c r="N40" s="76"/>
      <c r="O40" s="178"/>
      <c r="P40" s="178"/>
      <c r="Q40" s="175"/>
      <c r="R40" s="178"/>
      <c r="S40" s="178"/>
    </row>
    <row r="41" spans="2:19" ht="21.75" customHeight="1" x14ac:dyDescent="0.2">
      <c r="B41" s="380"/>
      <c r="C41" s="376"/>
      <c r="D41" s="76" t="s">
        <v>62</v>
      </c>
      <c r="E41" s="76"/>
      <c r="F41" s="178"/>
      <c r="G41" s="178"/>
      <c r="H41" s="76"/>
      <c r="I41" s="178"/>
      <c r="J41" s="178"/>
      <c r="K41" s="76"/>
      <c r="L41" s="178"/>
      <c r="M41" s="178"/>
      <c r="N41" s="76"/>
      <c r="O41" s="178"/>
      <c r="P41" s="178"/>
      <c r="Q41" s="175"/>
      <c r="R41" s="178"/>
      <c r="S41" s="178"/>
    </row>
    <row r="42" spans="2:19" ht="25.5" customHeight="1" x14ac:dyDescent="0.2">
      <c r="B42" s="381"/>
      <c r="C42" s="377"/>
      <c r="D42" s="76" t="s">
        <v>264</v>
      </c>
      <c r="E42" s="175" t="str">
        <f t="shared" ref="E42:G42" si="20">IF(COUNT(E37:E41)&gt;=1,SUM(E37:E41),"")</f>
        <v/>
      </c>
      <c r="F42" s="176" t="str">
        <f t="shared" ref="F42" si="21">IF(COUNT(F37:F41)&gt;=1,SUM(F37:F41),"")</f>
        <v/>
      </c>
      <c r="G42" s="176" t="str">
        <f t="shared" si="20"/>
        <v/>
      </c>
      <c r="H42" s="175" t="str">
        <f t="shared" ref="H42:S42" si="22">IF(COUNT(H37:H41)&gt;=1,SUM(H37:H41),"")</f>
        <v/>
      </c>
      <c r="I42" s="182" t="str">
        <f t="shared" si="22"/>
        <v/>
      </c>
      <c r="J42" s="182" t="str">
        <f t="shared" si="22"/>
        <v/>
      </c>
      <c r="K42" s="175" t="str">
        <f t="shared" si="22"/>
        <v/>
      </c>
      <c r="L42" s="176" t="str">
        <f t="shared" si="22"/>
        <v/>
      </c>
      <c r="M42" s="176" t="str">
        <f t="shared" si="22"/>
        <v/>
      </c>
      <c r="N42" s="175" t="str">
        <f t="shared" si="22"/>
        <v/>
      </c>
      <c r="O42" s="176" t="str">
        <f t="shared" si="22"/>
        <v/>
      </c>
      <c r="P42" s="176" t="str">
        <f t="shared" si="22"/>
        <v/>
      </c>
      <c r="Q42" s="175" t="str">
        <f t="shared" si="22"/>
        <v/>
      </c>
      <c r="R42" s="176" t="str">
        <f t="shared" si="22"/>
        <v/>
      </c>
      <c r="S42" s="176" t="str">
        <f t="shared" si="22"/>
        <v/>
      </c>
    </row>
    <row r="43" spans="2:19" ht="21.75" customHeight="1" x14ac:dyDescent="0.2">
      <c r="B43" s="379" t="str">
        <f>ｼｰﾄ0!$C$4</f>
        <v>八戸市</v>
      </c>
      <c r="C43" s="375"/>
      <c r="D43" s="197" t="s">
        <v>210</v>
      </c>
      <c r="E43" s="76"/>
      <c r="F43" s="178"/>
      <c r="G43" s="178"/>
      <c r="H43" s="76"/>
      <c r="I43" s="178"/>
      <c r="J43" s="178"/>
      <c r="K43" s="76"/>
      <c r="L43" s="178"/>
      <c r="M43" s="178"/>
      <c r="N43" s="76"/>
      <c r="O43" s="178"/>
      <c r="P43" s="178"/>
      <c r="Q43" s="175"/>
      <c r="R43" s="178"/>
      <c r="S43" s="178"/>
    </row>
    <row r="44" spans="2:19" ht="21.75" customHeight="1" x14ac:dyDescent="0.2">
      <c r="B44" s="380"/>
      <c r="C44" s="394"/>
      <c r="D44" s="197" t="s">
        <v>19</v>
      </c>
      <c r="E44" s="76"/>
      <c r="F44" s="178"/>
      <c r="G44" s="178"/>
      <c r="H44" s="76"/>
      <c r="I44" s="178"/>
      <c r="J44" s="178"/>
      <c r="K44" s="76"/>
      <c r="L44" s="178"/>
      <c r="M44" s="178"/>
      <c r="N44" s="76"/>
      <c r="O44" s="178"/>
      <c r="P44" s="178"/>
      <c r="Q44" s="175"/>
      <c r="R44" s="178"/>
      <c r="S44" s="178"/>
    </row>
    <row r="45" spans="2:19" ht="21.75" customHeight="1" x14ac:dyDescent="0.2">
      <c r="B45" s="380"/>
      <c r="C45" s="394"/>
      <c r="D45" s="197" t="s">
        <v>18</v>
      </c>
      <c r="E45" s="76"/>
      <c r="F45" s="178"/>
      <c r="G45" s="178"/>
      <c r="H45" s="76"/>
      <c r="I45" s="178"/>
      <c r="J45" s="178"/>
      <c r="K45" s="76"/>
      <c r="L45" s="178"/>
      <c r="M45" s="178"/>
      <c r="N45" s="76"/>
      <c r="O45" s="178"/>
      <c r="P45" s="178"/>
      <c r="Q45" s="175"/>
      <c r="R45" s="178"/>
      <c r="S45" s="178"/>
    </row>
    <row r="46" spans="2:19" ht="21.75" customHeight="1" x14ac:dyDescent="0.2">
      <c r="B46" s="380"/>
      <c r="C46" s="394"/>
      <c r="D46" s="197" t="s">
        <v>211</v>
      </c>
      <c r="E46" s="76"/>
      <c r="F46" s="178"/>
      <c r="G46" s="178"/>
      <c r="H46" s="76"/>
      <c r="I46" s="178"/>
      <c r="J46" s="178"/>
      <c r="K46" s="76"/>
      <c r="L46" s="178"/>
      <c r="M46" s="178"/>
      <c r="N46" s="76"/>
      <c r="O46" s="178"/>
      <c r="P46" s="178"/>
      <c r="Q46" s="175"/>
      <c r="R46" s="178"/>
      <c r="S46" s="178"/>
    </row>
    <row r="47" spans="2:19" ht="21.75" customHeight="1" x14ac:dyDescent="0.2">
      <c r="B47" s="380"/>
      <c r="C47" s="394"/>
      <c r="D47" s="76" t="s">
        <v>62</v>
      </c>
      <c r="E47" s="76"/>
      <c r="F47" s="178"/>
      <c r="G47" s="178"/>
      <c r="H47" s="76"/>
      <c r="I47" s="178"/>
      <c r="J47" s="178"/>
      <c r="K47" s="76"/>
      <c r="L47" s="178"/>
      <c r="M47" s="178"/>
      <c r="N47" s="76"/>
      <c r="O47" s="178"/>
      <c r="P47" s="178"/>
      <c r="Q47" s="175"/>
      <c r="R47" s="178"/>
      <c r="S47" s="178"/>
    </row>
    <row r="48" spans="2:19" ht="23.25" customHeight="1" x14ac:dyDescent="0.2">
      <c r="B48" s="381"/>
      <c r="C48" s="395"/>
      <c r="D48" s="76" t="s">
        <v>265</v>
      </c>
      <c r="E48" s="175" t="str">
        <f t="shared" ref="E48:G48" si="23">IF(COUNT(E43:E47)&gt;=1,SUM(E43:E47),"")</f>
        <v/>
      </c>
      <c r="F48" s="176" t="str">
        <f t="shared" ref="F48" si="24">IF(COUNT(F43:F47)&gt;=1,SUM(F43:F47),"")</f>
        <v/>
      </c>
      <c r="G48" s="176" t="str">
        <f t="shared" si="23"/>
        <v/>
      </c>
      <c r="H48" s="175" t="str">
        <f t="shared" ref="H48:S48" si="25">IF(COUNT(H43:H47)&gt;=1,SUM(H43:H47),"")</f>
        <v/>
      </c>
      <c r="I48" s="182" t="str">
        <f t="shared" si="25"/>
        <v/>
      </c>
      <c r="J48" s="182" t="str">
        <f t="shared" si="25"/>
        <v/>
      </c>
      <c r="K48" s="175" t="str">
        <f t="shared" si="25"/>
        <v/>
      </c>
      <c r="L48" s="176" t="str">
        <f t="shared" si="25"/>
        <v/>
      </c>
      <c r="M48" s="176" t="str">
        <f t="shared" si="25"/>
        <v/>
      </c>
      <c r="N48" s="175" t="str">
        <f t="shared" si="25"/>
        <v/>
      </c>
      <c r="O48" s="176" t="str">
        <f t="shared" si="25"/>
        <v/>
      </c>
      <c r="P48" s="176" t="str">
        <f t="shared" si="25"/>
        <v/>
      </c>
      <c r="Q48" s="175" t="str">
        <f t="shared" si="25"/>
        <v/>
      </c>
      <c r="R48" s="176" t="str">
        <f t="shared" si="25"/>
        <v/>
      </c>
      <c r="S48" s="176" t="str">
        <f t="shared" si="25"/>
        <v/>
      </c>
    </row>
    <row r="49" spans="2:19" ht="21.75" customHeight="1" x14ac:dyDescent="0.2">
      <c r="B49" s="379" t="str">
        <f>ｼｰﾄ0!$C$4</f>
        <v>八戸市</v>
      </c>
      <c r="C49" s="375"/>
      <c r="D49" s="197" t="s">
        <v>210</v>
      </c>
      <c r="E49" s="76"/>
      <c r="F49" s="178"/>
      <c r="G49" s="178"/>
      <c r="H49" s="76"/>
      <c r="I49" s="178"/>
      <c r="J49" s="178"/>
      <c r="K49" s="177"/>
      <c r="L49" s="178"/>
      <c r="M49" s="178"/>
      <c r="N49" s="177"/>
      <c r="O49" s="178"/>
      <c r="P49" s="178"/>
      <c r="Q49" s="175"/>
      <c r="R49" s="178"/>
      <c r="S49" s="178"/>
    </row>
    <row r="50" spans="2:19" ht="21.75" customHeight="1" x14ac:dyDescent="0.2">
      <c r="B50" s="380"/>
      <c r="C50" s="376"/>
      <c r="D50" s="197" t="s">
        <v>19</v>
      </c>
      <c r="E50" s="76"/>
      <c r="F50" s="178"/>
      <c r="G50" s="178"/>
      <c r="H50" s="76"/>
      <c r="I50" s="178"/>
      <c r="J50" s="178"/>
      <c r="K50" s="177"/>
      <c r="L50" s="178"/>
      <c r="M50" s="178"/>
      <c r="N50" s="177"/>
      <c r="O50" s="178"/>
      <c r="P50" s="178"/>
      <c r="Q50" s="175"/>
      <c r="R50" s="178"/>
      <c r="S50" s="178"/>
    </row>
    <row r="51" spans="2:19" ht="21.75" customHeight="1" x14ac:dyDescent="0.2">
      <c r="B51" s="380"/>
      <c r="C51" s="376"/>
      <c r="D51" s="197" t="s">
        <v>18</v>
      </c>
      <c r="E51" s="76"/>
      <c r="F51" s="178"/>
      <c r="G51" s="178"/>
      <c r="H51" s="76"/>
      <c r="I51" s="178"/>
      <c r="J51" s="178"/>
      <c r="K51" s="177"/>
      <c r="L51" s="178"/>
      <c r="M51" s="178"/>
      <c r="N51" s="177"/>
      <c r="O51" s="178"/>
      <c r="P51" s="178"/>
      <c r="Q51" s="175"/>
      <c r="R51" s="178"/>
      <c r="S51" s="178"/>
    </row>
    <row r="52" spans="2:19" ht="21.75" customHeight="1" x14ac:dyDescent="0.2">
      <c r="B52" s="380"/>
      <c r="C52" s="376"/>
      <c r="D52" s="197" t="s">
        <v>211</v>
      </c>
      <c r="E52" s="76"/>
      <c r="F52" s="178"/>
      <c r="G52" s="178"/>
      <c r="H52" s="76"/>
      <c r="I52" s="178"/>
      <c r="J52" s="178"/>
      <c r="K52" s="177"/>
      <c r="L52" s="178"/>
      <c r="M52" s="178"/>
      <c r="N52" s="177"/>
      <c r="O52" s="178"/>
      <c r="P52" s="178"/>
      <c r="Q52" s="175"/>
      <c r="R52" s="178"/>
      <c r="S52" s="178"/>
    </row>
    <row r="53" spans="2:19" ht="21.75" customHeight="1" x14ac:dyDescent="0.2">
      <c r="B53" s="380"/>
      <c r="C53" s="376"/>
      <c r="D53" s="76" t="s">
        <v>62</v>
      </c>
      <c r="E53" s="76"/>
      <c r="F53" s="178"/>
      <c r="G53" s="178"/>
      <c r="H53" s="76"/>
      <c r="I53" s="178"/>
      <c r="J53" s="178"/>
      <c r="K53" s="177"/>
      <c r="L53" s="178"/>
      <c r="M53" s="178"/>
      <c r="N53" s="177"/>
      <c r="O53" s="178"/>
      <c r="P53" s="178"/>
      <c r="Q53" s="175"/>
      <c r="R53" s="178"/>
      <c r="S53" s="178"/>
    </row>
    <row r="54" spans="2:19" ht="26.25" customHeight="1" thickBot="1" x14ac:dyDescent="0.25">
      <c r="B54" s="400"/>
      <c r="C54" s="378"/>
      <c r="D54" s="205" t="s">
        <v>266</v>
      </c>
      <c r="E54" s="175" t="str">
        <f t="shared" ref="E54:G54" si="26">IF(COUNT(E49:E53)&gt;=1,SUM(E49:E53),"")</f>
        <v/>
      </c>
      <c r="F54" s="176" t="str">
        <f t="shared" ref="F54" si="27">IF(COUNT(F49:F53)&gt;=1,SUM(F49:F53),"")</f>
        <v/>
      </c>
      <c r="G54" s="176" t="str">
        <f t="shared" si="26"/>
        <v/>
      </c>
      <c r="H54" s="175" t="str">
        <f t="shared" ref="H54:S54" si="28">IF(COUNT(H49:H53)&gt;=1,SUM(H49:H53),"")</f>
        <v/>
      </c>
      <c r="I54" s="182" t="str">
        <f>IF(COUNT(I49:I53)&gt;=1,SUM(I49:I53),"")</f>
        <v/>
      </c>
      <c r="J54" s="182" t="str">
        <f t="shared" si="28"/>
        <v/>
      </c>
      <c r="K54" s="175" t="str">
        <f t="shared" si="28"/>
        <v/>
      </c>
      <c r="L54" s="176" t="str">
        <f t="shared" si="28"/>
        <v/>
      </c>
      <c r="M54" s="176" t="str">
        <f t="shared" si="28"/>
        <v/>
      </c>
      <c r="N54" s="175" t="str">
        <f t="shared" si="28"/>
        <v/>
      </c>
      <c r="O54" s="176" t="str">
        <f t="shared" si="28"/>
        <v/>
      </c>
      <c r="P54" s="176" t="str">
        <f t="shared" si="28"/>
        <v/>
      </c>
      <c r="Q54" s="175" t="str">
        <f t="shared" si="28"/>
        <v/>
      </c>
      <c r="R54" s="176" t="str">
        <f t="shared" si="28"/>
        <v/>
      </c>
      <c r="S54" s="176" t="str">
        <f t="shared" si="28"/>
        <v/>
      </c>
    </row>
    <row r="55" spans="2:19" ht="21.75" customHeight="1" thickTop="1" x14ac:dyDescent="0.2">
      <c r="B55" s="396" t="s">
        <v>244</v>
      </c>
      <c r="C55" s="388"/>
      <c r="D55" s="206" t="s">
        <v>210</v>
      </c>
      <c r="E55" s="183">
        <f>IF(COUNT(E7,E13,E19,E25,E31,E37,E43,E49)&gt;=1,SUM(E7,E13,E19,E25,E31,E37,E43,E49),"")</f>
        <v>49</v>
      </c>
      <c r="F55" s="183">
        <f t="shared" ref="F55:S55" si="29">IF(COUNT(F7,F13,F19,F25,F31,F37,F43,F49)&gt;=1,SUM(F7,F13,F19,F25,F31,F37,F43,F49),"")</f>
        <v>6.6980000000000004</v>
      </c>
      <c r="G55" s="183">
        <f t="shared" si="29"/>
        <v>2.44</v>
      </c>
      <c r="H55" s="183">
        <f t="shared" si="29"/>
        <v>49</v>
      </c>
      <c r="I55" s="183">
        <f t="shared" si="29"/>
        <v>6.3129999999999997</v>
      </c>
      <c r="J55" s="183">
        <f t="shared" si="29"/>
        <v>2.3042449999999999</v>
      </c>
      <c r="K55" s="183">
        <f t="shared" si="29"/>
        <v>49</v>
      </c>
      <c r="L55" s="183">
        <f t="shared" si="29"/>
        <v>6.5629999999999997</v>
      </c>
      <c r="M55" s="183">
        <f t="shared" si="29"/>
        <v>2.3954949999999999</v>
      </c>
      <c r="N55" s="183">
        <f t="shared" si="29"/>
        <v>66</v>
      </c>
      <c r="O55" s="183">
        <f t="shared" si="29"/>
        <v>10.1996</v>
      </c>
      <c r="P55" s="183">
        <f t="shared" si="29"/>
        <v>3.72</v>
      </c>
      <c r="Q55" s="183">
        <f t="shared" si="29"/>
        <v>59</v>
      </c>
      <c r="R55" s="183">
        <f t="shared" si="29"/>
        <v>10.4</v>
      </c>
      <c r="S55" s="183">
        <f t="shared" si="29"/>
        <v>3.8</v>
      </c>
    </row>
    <row r="56" spans="2:19" ht="21.75" customHeight="1" x14ac:dyDescent="0.2">
      <c r="B56" s="397"/>
      <c r="C56" s="389"/>
      <c r="D56" s="197" t="s">
        <v>19</v>
      </c>
      <c r="E56" s="183">
        <f t="shared" ref="E56:S56" si="30">IF(COUNT(E8,E14,E20,E26,E32,E38,E44,E50)&gt;=1,SUM(E8,E14,E20,E26,E32,E38,E44,E50),"")</f>
        <v>7</v>
      </c>
      <c r="F56" s="183">
        <f t="shared" si="30"/>
        <v>0.96599999999999997</v>
      </c>
      <c r="G56" s="183">
        <f t="shared" si="30"/>
        <v>0.35</v>
      </c>
      <c r="H56" s="183">
        <f t="shared" si="30"/>
        <v>7</v>
      </c>
      <c r="I56" s="183">
        <f t="shared" si="30"/>
        <v>1.006</v>
      </c>
      <c r="J56" s="183">
        <f t="shared" si="30"/>
        <v>0.36719000000000002</v>
      </c>
      <c r="K56" s="183">
        <f t="shared" si="30"/>
        <v>9</v>
      </c>
      <c r="L56" s="183">
        <f t="shared" si="30"/>
        <v>1.1830000000000001</v>
      </c>
      <c r="M56" s="183">
        <f t="shared" si="30"/>
        <v>0.43179499999999998</v>
      </c>
      <c r="N56" s="183">
        <f t="shared" si="30"/>
        <v>13</v>
      </c>
      <c r="O56" s="183">
        <f t="shared" si="30"/>
        <v>1.17</v>
      </c>
      <c r="P56" s="183">
        <f t="shared" si="30"/>
        <v>0.438</v>
      </c>
      <c r="Q56" s="183">
        <f t="shared" si="30"/>
        <v>10</v>
      </c>
      <c r="R56" s="183">
        <f t="shared" si="30"/>
        <v>1.1000000000000001</v>
      </c>
      <c r="S56" s="183">
        <f t="shared" si="30"/>
        <v>0.4</v>
      </c>
    </row>
    <row r="57" spans="2:19" ht="21.75" customHeight="1" x14ac:dyDescent="0.2">
      <c r="B57" s="397"/>
      <c r="C57" s="389"/>
      <c r="D57" s="197" t="s">
        <v>18</v>
      </c>
      <c r="E57" s="183">
        <f t="shared" ref="E57:S57" si="31">IF(COUNT(E9,E15,E21,E27,E33,E39,E45,E51)&gt;=1,SUM(E9,E15,E21,E27,E33,E39,E45,E51),"")</f>
        <v>20</v>
      </c>
      <c r="F57" s="183">
        <f t="shared" si="31"/>
        <v>1.419</v>
      </c>
      <c r="G57" s="183">
        <f t="shared" si="31"/>
        <v>0.52</v>
      </c>
      <c r="H57" s="183">
        <f t="shared" si="31"/>
        <v>20</v>
      </c>
      <c r="I57" s="183">
        <f t="shared" si="31"/>
        <v>1.2829999999999999</v>
      </c>
      <c r="J57" s="183">
        <f t="shared" si="31"/>
        <v>0.46829500000000002</v>
      </c>
      <c r="K57" s="183">
        <f t="shared" si="31"/>
        <v>20</v>
      </c>
      <c r="L57" s="183">
        <f t="shared" si="31"/>
        <v>1.3620000000000001</v>
      </c>
      <c r="M57" s="183">
        <f t="shared" si="31"/>
        <v>0.49713000000000002</v>
      </c>
      <c r="N57" s="183">
        <f t="shared" si="31"/>
        <v>20</v>
      </c>
      <c r="O57" s="183">
        <f t="shared" si="31"/>
        <v>1.819</v>
      </c>
      <c r="P57" s="183">
        <f t="shared" si="31"/>
        <v>0.65700000000000003</v>
      </c>
      <c r="Q57" s="183">
        <f t="shared" si="31"/>
        <v>20</v>
      </c>
      <c r="R57" s="183">
        <f t="shared" si="31"/>
        <v>1.8</v>
      </c>
      <c r="S57" s="183">
        <f t="shared" si="31"/>
        <v>0.7</v>
      </c>
    </row>
    <row r="58" spans="2:19" ht="21.75" customHeight="1" x14ac:dyDescent="0.2">
      <c r="B58" s="397"/>
      <c r="C58" s="389"/>
      <c r="D58" s="197" t="s">
        <v>211</v>
      </c>
      <c r="E58" s="183">
        <f t="shared" ref="E58:S58" si="32">IF(COUNT(E10,E16,E22,E28,E34,E40,E46,E52)&gt;=1,SUM(E10,E16,E22,E28,E34,E40,E46,E52),"")</f>
        <v>37</v>
      </c>
      <c r="F58" s="183">
        <f t="shared" si="32"/>
        <v>6.681</v>
      </c>
      <c r="G58" s="183">
        <f t="shared" si="32"/>
        <v>2.44</v>
      </c>
      <c r="H58" s="183">
        <f t="shared" si="32"/>
        <v>37</v>
      </c>
      <c r="I58" s="183">
        <f t="shared" si="32"/>
        <v>6.9989999999999997</v>
      </c>
      <c r="J58" s="183">
        <f t="shared" si="32"/>
        <v>2.5546350000000002</v>
      </c>
      <c r="K58" s="183">
        <f t="shared" si="32"/>
        <v>37</v>
      </c>
      <c r="L58" s="183">
        <f t="shared" si="32"/>
        <v>6.0410000000000004</v>
      </c>
      <c r="M58" s="183">
        <f t="shared" si="32"/>
        <v>2.2049650000000001</v>
      </c>
      <c r="N58" s="183">
        <f t="shared" si="32"/>
        <v>24</v>
      </c>
      <c r="O58" s="183">
        <f t="shared" si="32"/>
        <v>2.242</v>
      </c>
      <c r="P58" s="183">
        <f t="shared" si="32"/>
        <v>0.80300000000000005</v>
      </c>
      <c r="Q58" s="183">
        <f t="shared" si="32"/>
        <v>37</v>
      </c>
      <c r="R58" s="183">
        <f t="shared" si="32"/>
        <v>2.4</v>
      </c>
      <c r="S58" s="183">
        <f t="shared" si="32"/>
        <v>0.9</v>
      </c>
    </row>
    <row r="59" spans="2:19" ht="21.75" customHeight="1" x14ac:dyDescent="0.2">
      <c r="B59" s="397"/>
      <c r="C59" s="389"/>
      <c r="D59" s="76" t="s">
        <v>62</v>
      </c>
      <c r="E59" s="183" t="str">
        <f t="shared" ref="E59:S59" si="33">IF(COUNT(E11,E17,E23,E29,E35,E41,E47,E53)&gt;=1,SUM(E11,E17,E23,E29,E35,E41,E47,E53),"")</f>
        <v/>
      </c>
      <c r="F59" s="183" t="str">
        <f t="shared" si="33"/>
        <v/>
      </c>
      <c r="G59" s="183" t="str">
        <f t="shared" si="33"/>
        <v/>
      </c>
      <c r="H59" s="183" t="str">
        <f t="shared" si="33"/>
        <v/>
      </c>
      <c r="I59" s="183" t="str">
        <f t="shared" si="33"/>
        <v/>
      </c>
      <c r="J59" s="183" t="str">
        <f t="shared" si="33"/>
        <v/>
      </c>
      <c r="K59" s="183" t="str">
        <f t="shared" si="33"/>
        <v/>
      </c>
      <c r="L59" s="183" t="str">
        <f t="shared" si="33"/>
        <v/>
      </c>
      <c r="M59" s="183" t="str">
        <f t="shared" si="33"/>
        <v/>
      </c>
      <c r="N59" s="183" t="str">
        <f t="shared" si="33"/>
        <v/>
      </c>
      <c r="O59" s="183" t="str">
        <f t="shared" si="33"/>
        <v/>
      </c>
      <c r="P59" s="183" t="str">
        <f>IF(COUNT(P11,P17,P23,P29,P35,P41,P47,P53)&gt;=1,SUM(P11,P17,P23,P29,P35,P41,P47,P53),"")</f>
        <v/>
      </c>
      <c r="Q59" s="183" t="str">
        <f t="shared" si="33"/>
        <v/>
      </c>
      <c r="R59" s="183" t="str">
        <f t="shared" si="33"/>
        <v/>
      </c>
      <c r="S59" s="183" t="str">
        <f t="shared" si="33"/>
        <v/>
      </c>
    </row>
    <row r="60" spans="2:19" ht="32.25" customHeight="1" x14ac:dyDescent="0.2">
      <c r="B60" s="398"/>
      <c r="C60" s="390"/>
      <c r="D60" s="76" t="s">
        <v>234</v>
      </c>
      <c r="E60" s="176">
        <f>SUM(E55:E59)</f>
        <v>113</v>
      </c>
      <c r="F60" s="176">
        <f t="shared" ref="F60:S60" si="34">SUM(F55:F59)</f>
        <v>15.763999999999999</v>
      </c>
      <c r="G60" s="176">
        <f t="shared" si="34"/>
        <v>5.75</v>
      </c>
      <c r="H60" s="176">
        <f t="shared" si="34"/>
        <v>113</v>
      </c>
      <c r="I60" s="176">
        <f t="shared" si="34"/>
        <v>15.600999999999999</v>
      </c>
      <c r="J60" s="176">
        <f t="shared" si="34"/>
        <v>5.6943649999999995</v>
      </c>
      <c r="K60" s="176">
        <f t="shared" si="34"/>
        <v>115</v>
      </c>
      <c r="L60" s="176">
        <f t="shared" si="34"/>
        <v>15.149000000000001</v>
      </c>
      <c r="M60" s="176">
        <f t="shared" si="34"/>
        <v>5.5293849999999996</v>
      </c>
      <c r="N60" s="176">
        <f t="shared" si="34"/>
        <v>123</v>
      </c>
      <c r="O60" s="176">
        <f t="shared" si="34"/>
        <v>15.430600000000002</v>
      </c>
      <c r="P60" s="176">
        <f t="shared" si="34"/>
        <v>5.6180000000000003</v>
      </c>
      <c r="Q60" s="176">
        <f t="shared" si="34"/>
        <v>126</v>
      </c>
      <c r="R60" s="176">
        <f t="shared" si="34"/>
        <v>15.700000000000001</v>
      </c>
      <c r="S60" s="176">
        <f t="shared" si="34"/>
        <v>5.8000000000000007</v>
      </c>
    </row>
    <row r="61" spans="2:19" x14ac:dyDescent="0.2">
      <c r="J61" s="207"/>
    </row>
    <row r="62" spans="2:19" ht="44.5" x14ac:dyDescent="0.2">
      <c r="C62" s="184" t="s">
        <v>272</v>
      </c>
      <c r="D62" s="208"/>
      <c r="E62" s="209"/>
      <c r="F62" s="207"/>
      <c r="G62" s="207" t="s">
        <v>241</v>
      </c>
      <c r="H62" s="210" t="s">
        <v>273</v>
      </c>
      <c r="I62" s="211"/>
      <c r="J62" s="211"/>
      <c r="K62" s="210"/>
      <c r="L62" s="207"/>
      <c r="M62" s="212"/>
      <c r="N62" s="386"/>
      <c r="O62" s="386"/>
      <c r="P62" s="387"/>
      <c r="Q62" s="387"/>
      <c r="R62" s="387"/>
      <c r="S62" s="387"/>
    </row>
    <row r="63" spans="2:19" ht="28.5" customHeight="1" x14ac:dyDescent="0.2">
      <c r="D63" s="80" t="s">
        <v>17</v>
      </c>
      <c r="E63" s="214" t="s">
        <v>538</v>
      </c>
      <c r="F63" s="215"/>
      <c r="G63" s="216"/>
      <c r="H63" s="217"/>
      <c r="I63" s="216"/>
      <c r="J63" s="216"/>
      <c r="K63" s="217"/>
      <c r="L63" s="216"/>
      <c r="M63" s="106"/>
      <c r="N63" s="386"/>
      <c r="O63" s="386"/>
      <c r="P63" s="387"/>
      <c r="Q63" s="387"/>
      <c r="R63" s="387"/>
      <c r="S63" s="387"/>
    </row>
    <row r="64" spans="2:19" ht="28.5" customHeight="1" x14ac:dyDescent="0.2">
      <c r="D64" s="80" t="s">
        <v>19</v>
      </c>
      <c r="E64" s="214" t="s">
        <v>538</v>
      </c>
      <c r="F64" s="215"/>
      <c r="G64" s="216"/>
      <c r="H64" s="217"/>
      <c r="I64" s="216"/>
      <c r="J64" s="216"/>
      <c r="K64" s="217"/>
      <c r="L64" s="216"/>
      <c r="M64" s="106"/>
      <c r="N64" s="386"/>
      <c r="O64" s="386"/>
      <c r="P64" s="387"/>
      <c r="Q64" s="387"/>
      <c r="R64" s="387"/>
      <c r="S64" s="387"/>
    </row>
    <row r="65" spans="4:19" ht="28.5" customHeight="1" x14ac:dyDescent="0.2">
      <c r="D65" s="80" t="s">
        <v>18</v>
      </c>
      <c r="E65" s="214" t="s">
        <v>538</v>
      </c>
      <c r="F65" s="215"/>
      <c r="G65" s="216"/>
      <c r="H65" s="217"/>
      <c r="I65" s="216"/>
      <c r="J65" s="216"/>
      <c r="K65" s="217"/>
      <c r="L65" s="216"/>
      <c r="M65" s="106"/>
      <c r="N65" s="386"/>
      <c r="O65" s="386"/>
      <c r="P65" s="387"/>
      <c r="Q65" s="387"/>
      <c r="R65" s="387"/>
      <c r="S65" s="387"/>
    </row>
    <row r="66" spans="4:19" ht="28.5" customHeight="1" x14ac:dyDescent="0.2">
      <c r="D66" s="80" t="s">
        <v>242</v>
      </c>
      <c r="E66" s="214" t="s">
        <v>538</v>
      </c>
      <c r="F66" s="215"/>
      <c r="G66" s="216"/>
      <c r="H66" s="217"/>
      <c r="I66" s="216"/>
      <c r="J66" s="216"/>
      <c r="K66" s="217"/>
      <c r="L66" s="216"/>
      <c r="M66" s="106"/>
      <c r="N66" s="386"/>
      <c r="O66" s="386"/>
      <c r="P66" s="387"/>
      <c r="Q66" s="387"/>
      <c r="R66" s="387"/>
      <c r="S66" s="387"/>
    </row>
    <row r="67" spans="4:19" ht="21" customHeight="1" x14ac:dyDescent="0.2">
      <c r="D67" s="213"/>
    </row>
    <row r="68" spans="4:19" ht="18" customHeight="1" x14ac:dyDescent="0.2">
      <c r="D68" s="99" t="s">
        <v>276</v>
      </c>
    </row>
    <row r="69" spans="4:19" ht="21" customHeight="1" x14ac:dyDescent="0.2">
      <c r="D69" s="294" t="s">
        <v>275</v>
      </c>
      <c r="E69" s="383"/>
      <c r="F69" s="384"/>
      <c r="G69" s="384"/>
      <c r="H69" s="384"/>
      <c r="I69" s="384"/>
      <c r="J69" s="384"/>
      <c r="K69" s="384"/>
      <c r="L69" s="384"/>
      <c r="M69" s="385"/>
    </row>
    <row r="70" spans="4:19" ht="23.25" customHeight="1" x14ac:dyDescent="0.2">
      <c r="D70" s="382"/>
      <c r="E70" s="383"/>
      <c r="F70" s="384"/>
      <c r="G70" s="384"/>
      <c r="H70" s="384"/>
      <c r="I70" s="384"/>
      <c r="J70" s="384"/>
      <c r="K70" s="384"/>
      <c r="L70" s="384"/>
      <c r="M70" s="385"/>
    </row>
    <row r="71" spans="4:19" ht="20.25" customHeight="1" x14ac:dyDescent="0.2">
      <c r="D71" s="382"/>
      <c r="E71" s="383"/>
      <c r="F71" s="384"/>
      <c r="G71" s="384"/>
      <c r="H71" s="384"/>
      <c r="I71" s="384"/>
      <c r="J71" s="384"/>
      <c r="K71" s="384"/>
      <c r="L71" s="384"/>
      <c r="M71" s="385"/>
    </row>
    <row r="72" spans="4:19" ht="20.25" customHeight="1" x14ac:dyDescent="0.2">
      <c r="D72" s="308"/>
      <c r="E72" s="383"/>
      <c r="F72" s="384"/>
      <c r="G72" s="384"/>
      <c r="H72" s="384"/>
      <c r="I72" s="384"/>
      <c r="J72" s="384"/>
      <c r="K72" s="384"/>
      <c r="L72" s="384"/>
      <c r="M72" s="385"/>
    </row>
  </sheetData>
  <mergeCells count="31">
    <mergeCell ref="C55:C60"/>
    <mergeCell ref="B4:B6"/>
    <mergeCell ref="C19:C24"/>
    <mergeCell ref="C25:C30"/>
    <mergeCell ref="C43:C48"/>
    <mergeCell ref="B55:B60"/>
    <mergeCell ref="B19:B24"/>
    <mergeCell ref="B25:B30"/>
    <mergeCell ref="B43:B48"/>
    <mergeCell ref="C4:C6"/>
    <mergeCell ref="B49:B54"/>
    <mergeCell ref="B13:B18"/>
    <mergeCell ref="B7:B12"/>
    <mergeCell ref="B31:B36"/>
    <mergeCell ref="B37:B42"/>
    <mergeCell ref="C13:C18"/>
    <mergeCell ref="D69:D72"/>
    <mergeCell ref="E70:M70"/>
    <mergeCell ref="E71:M71"/>
    <mergeCell ref="E72:M72"/>
    <mergeCell ref="N62:S62"/>
    <mergeCell ref="N63:S63"/>
    <mergeCell ref="N64:S64"/>
    <mergeCell ref="N65:S65"/>
    <mergeCell ref="N66:S66"/>
    <mergeCell ref="E69:M69"/>
    <mergeCell ref="C7:C12"/>
    <mergeCell ref="C49:C54"/>
    <mergeCell ref="C31:C36"/>
    <mergeCell ref="C37:C42"/>
    <mergeCell ref="D4:D6"/>
  </mergeCells>
  <phoneticPr fontId="4"/>
  <dataValidations count="1">
    <dataValidation type="custom" allowBlank="1" showInputMessage="1" showErrorMessage="1" errorTitle="ご注意" error="採取量は、小数点第１位までご記入ください。" sqref="F7:G11 I7:J11 L7:M11 O7:P11 R7:S11 F13:G17 I13:J17 L13:M17 O13:P17 R13:S17 F19:G23 I19:J23 L19:M23 O19:P23 R19:S23 F25:G29 I25:J29 L25:M29 O25:P29 R25:S29 F31:G35 I31:J35 L31:M35 O31:P35 R31:S35 F37:G41 I37:J41 L37:M41 O37:P41 R37:S41 F43:G47 I43:J47 L43:M47 O43:P47 R43:S47 R49:S53 I49:J53 L49:M53 O49:P53 F49:G53" xr:uid="{00000000-0002-0000-0A00-000000000000}">
      <formula1>F7=ROUNDDOWN(F7,1)</formula1>
    </dataValidation>
  </dataValidations>
  <pageMargins left="0.70866141732283472" right="0.55118110236220474" top="0.70866141732283472" bottom="0.6692913385826772" header="0.51181102362204722" footer="0.51181102362204722"/>
  <pageSetup paperSize="9" scale="31"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53</vt:i4>
      </vt:variant>
    </vt:vector>
  </HeadingPairs>
  <TitlesOfParts>
    <vt:vector size="63" baseType="lpstr">
      <vt:lpstr>集計1</vt:lpstr>
      <vt:lpstr>目次</vt:lpstr>
      <vt:lpstr>ｼｰﾄ0</vt:lpstr>
      <vt:lpstr>ｼｰﾄ1</vt:lpstr>
      <vt:lpstr>ｼｰﾄ2</vt:lpstr>
      <vt:lpstr>ｼｰﾄ3</vt:lpstr>
      <vt:lpstr>ｼｰﾄ4</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